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imus Peto\Dropbox\Long Life Labs\Clients\Biofutures LLC\Age Reversal Network\Age Reversal Survey data\ARN Intervention Survey\2020.08\Public copy-no narratives\"/>
    </mc:Choice>
  </mc:AlternateContent>
  <xr:revisionPtr revIDLastSave="0" documentId="13_ncr:1_{2B0B6DF1-44B9-4FA7-9B90-7AFB1CF17DD6}" xr6:coauthVersionLast="45" xr6:coauthVersionMax="45" xr10:uidLastSave="{00000000-0000-0000-0000-000000000000}"/>
  <bookViews>
    <workbookView xWindow="-120" yWindow="-120" windowWidth="20640" windowHeight="11760" xr2:uid="{15FCE3D0-C70B-4345-95E3-CD21889A2EA5}"/>
  </bookViews>
  <sheets>
    <sheet name="Use" sheetId="1" r:id="rId1"/>
    <sheet name="Pre-Use Chronic Conditions" sheetId="3" r:id="rId2"/>
    <sheet name="Side Effects" sheetId="9" r:id="rId3"/>
    <sheet name="Changes with Therapy" sheetId="6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6" i="6" l="1"/>
  <c r="C137" i="6"/>
  <c r="C138" i="6"/>
  <c r="C139" i="6"/>
  <c r="C135" i="6"/>
  <c r="C127" i="6"/>
  <c r="C128" i="6"/>
  <c r="C129" i="6"/>
  <c r="C130" i="6"/>
  <c r="C126" i="6"/>
  <c r="C118" i="6"/>
  <c r="C119" i="6"/>
  <c r="C120" i="6"/>
  <c r="C121" i="6"/>
  <c r="C117" i="6"/>
  <c r="C109" i="6"/>
  <c r="C110" i="6"/>
  <c r="C111" i="6"/>
  <c r="C112" i="6"/>
  <c r="C108" i="6"/>
  <c r="C100" i="6"/>
  <c r="C101" i="6"/>
  <c r="C102" i="6"/>
  <c r="C103" i="6"/>
  <c r="C99" i="6"/>
  <c r="C91" i="6"/>
  <c r="C92" i="6"/>
  <c r="C93" i="6"/>
  <c r="C94" i="6"/>
  <c r="C90" i="6"/>
  <c r="C82" i="6"/>
  <c r="C83" i="6"/>
  <c r="C84" i="6"/>
  <c r="C85" i="6"/>
  <c r="C81" i="6"/>
  <c r="C73" i="6"/>
  <c r="C74" i="6"/>
  <c r="C75" i="6"/>
  <c r="C76" i="6"/>
  <c r="C72" i="6"/>
  <c r="C64" i="6"/>
  <c r="C65" i="6"/>
  <c r="C66" i="6"/>
  <c r="C67" i="6"/>
  <c r="C63" i="6"/>
  <c r="C55" i="6"/>
  <c r="C56" i="6"/>
  <c r="C57" i="6"/>
  <c r="C58" i="6"/>
  <c r="C54" i="6"/>
  <c r="C40" i="6"/>
  <c r="C41" i="6"/>
  <c r="C42" i="6"/>
  <c r="C43" i="6"/>
  <c r="C39" i="6"/>
  <c r="C48" i="6"/>
  <c r="C31" i="6"/>
  <c r="C32" i="6"/>
  <c r="C33" i="6"/>
  <c r="C34" i="6"/>
  <c r="C30" i="6"/>
  <c r="C22" i="6"/>
  <c r="C23" i="6"/>
  <c r="C24" i="6"/>
  <c r="C25" i="6"/>
  <c r="C21" i="6"/>
  <c r="C13" i="6"/>
  <c r="C14" i="6"/>
  <c r="C15" i="6"/>
  <c r="C16" i="6"/>
  <c r="C12" i="6"/>
  <c r="C4" i="6"/>
  <c r="C5" i="6"/>
  <c r="C6" i="6"/>
  <c r="C7" i="6"/>
  <c r="C3" i="6"/>
  <c r="C4" i="3"/>
  <c r="C5" i="3"/>
  <c r="C6" i="3"/>
  <c r="C7" i="3"/>
  <c r="C8" i="3"/>
  <c r="C9" i="3"/>
  <c r="C10" i="3"/>
  <c r="C11" i="3"/>
  <c r="C12" i="3"/>
  <c r="C13" i="3"/>
  <c r="C3" i="3"/>
  <c r="C4" i="1"/>
  <c r="B5" i="1"/>
  <c r="C5" i="1"/>
  <c r="C3" i="1"/>
  <c r="B139" i="6"/>
  <c r="B130" i="6"/>
  <c r="B121" i="6"/>
  <c r="B112" i="6"/>
  <c r="B103" i="6"/>
  <c r="B94" i="6"/>
  <c r="B85" i="6"/>
  <c r="B76" i="6"/>
  <c r="B67" i="6"/>
  <c r="B58" i="6"/>
  <c r="B43" i="6"/>
  <c r="B34" i="6"/>
  <c r="B25" i="6"/>
  <c r="B16" i="6"/>
  <c r="B7" i="6"/>
</calcChain>
</file>

<file path=xl/sharedStrings.xml><?xml version="1.0" encoding="utf-8"?>
<sst xmlns="http://schemas.openxmlformats.org/spreadsheetml/2006/main" count="154" uniqueCount="47">
  <si>
    <t>Frequency</t>
  </si>
  <si>
    <t>Total</t>
  </si>
  <si>
    <t>Heart failure</t>
  </si>
  <si>
    <t>Pulmonary fibrosis</t>
  </si>
  <si>
    <t>Kidney impairment/failure</t>
  </si>
  <si>
    <t>Osteoarthritis</t>
  </si>
  <si>
    <t>Select any of the conditions you had before initiating therapy:</t>
  </si>
  <si>
    <t>Percent*</t>
  </si>
  <si>
    <t>No</t>
  </si>
  <si>
    <t>Yes</t>
  </si>
  <si>
    <t>Missing</t>
  </si>
  <si>
    <t>Type II diabetes</t>
  </si>
  <si>
    <t>Joint pain</t>
  </si>
  <si>
    <t>Chronic inflammation</t>
  </si>
  <si>
    <t>Cataracts</t>
  </si>
  <si>
    <t>Excess body fat</t>
  </si>
  <si>
    <t>Reduced cognitive functions</t>
  </si>
  <si>
    <t>Benign prostate hypertrophy</t>
  </si>
  <si>
    <t>Experienced GI side effects</t>
  </si>
  <si>
    <t>Experienced flu-like side effects</t>
  </si>
  <si>
    <t>Improved</t>
  </si>
  <si>
    <t>Worsened</t>
  </si>
  <si>
    <t>Stable</t>
  </si>
  <si>
    <t>Don't know</t>
  </si>
  <si>
    <t>Sense of Wellbeing</t>
  </si>
  <si>
    <t>Clinical Status of Any Chronic Disorder</t>
  </si>
  <si>
    <t>*These percentages are based on those who reported---not including missing data.</t>
  </si>
  <si>
    <t>Energy Levels</t>
  </si>
  <si>
    <t>Cognitive Function</t>
  </si>
  <si>
    <t>GI - Diarrhea, Nausea, or Other Problem</t>
  </si>
  <si>
    <t>New Malignancy or Vascular Disorder</t>
  </si>
  <si>
    <t>New malignancy</t>
  </si>
  <si>
    <t>New vascular disorder</t>
  </si>
  <si>
    <t>Heart Failure</t>
  </si>
  <si>
    <t>Pulmonary Fibrosis</t>
  </si>
  <si>
    <t>Kidney Impairment or Failure</t>
  </si>
  <si>
    <t>Chronic Inflammation</t>
  </si>
  <si>
    <t>Type II Diabetes</t>
  </si>
  <si>
    <t>Excess Body Fat</t>
  </si>
  <si>
    <t>Reduced Cognitive Function</t>
  </si>
  <si>
    <t>Benign Prostate Hypertrophy</t>
  </si>
  <si>
    <t>Have you taken, or are you taking growth hormone?</t>
  </si>
  <si>
    <t>Side Effects Experiences with Growth Hormone</t>
  </si>
  <si>
    <t>*Percentage excluding missing data</t>
  </si>
  <si>
    <t># of Users</t>
  </si>
  <si>
    <t>% of Users</t>
  </si>
  <si>
    <t># of Users
with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</si>
</sst>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name val="Arial Bol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0" fontId="6" fillId="0" borderId="0" xfId="0" applyFont="1" applyAlignment="1">
      <alignment wrapText="1"/>
    </xf>
    <xf numFmtId="9" fontId="6" fillId="0" borderId="0" xfId="1" applyFont="1"/>
    <xf numFmtId="9" fontId="4" fillId="0" borderId="0" xfId="1" applyFont="1"/>
    <xf numFmtId="0" fontId="6" fillId="0" borderId="0" xfId="0" applyFont="1" applyFill="1"/>
    <xf numFmtId="9" fontId="6" fillId="0" borderId="0" xfId="1" applyFont="1" applyFill="1"/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9" fontId="4" fillId="0" borderId="0" xfId="1" applyFont="1" applyFill="1" applyAlignment="1">
      <alignment horizontal="center"/>
    </xf>
    <xf numFmtId="0" fontId="4" fillId="0" borderId="0" xfId="0" applyFont="1" applyFill="1"/>
    <xf numFmtId="9" fontId="4" fillId="0" borderId="0" xfId="1" applyFont="1" applyFill="1"/>
    <xf numFmtId="9" fontId="4" fillId="0" borderId="0" xfId="0" applyNumberFormat="1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7" fillId="0" borderId="0" xfId="2" applyFont="1" applyFill="1" applyAlignment="1">
      <alignment horizontal="left" vertical="center" wrapText="1"/>
    </xf>
  </cellXfs>
  <cellStyles count="136">
    <cellStyle name="Normal" xfId="0" builtinId="0"/>
    <cellStyle name="Percent" xfId="1" builtinId="5"/>
    <cellStyle name="style1598487398122" xfId="3" xr:uid="{9C15CA99-B6BA-5D41-A521-85B672E1C6E2}"/>
    <cellStyle name="style1598487398185" xfId="4" xr:uid="{21DEAFA8-3C36-0341-8964-DE78F315D340}"/>
    <cellStyle name="style1598487398233" xfId="2" xr:uid="{2837EEC7-10D8-8E41-8087-60F9D91AD1D0}"/>
    <cellStyle name="style1598487398322" xfId="15" xr:uid="{B7127109-E069-804D-977E-A161360F56AF}"/>
    <cellStyle name="style1598487398353" xfId="16" xr:uid="{1FFCE5D6-C4CE-C941-B8B0-C09C3404A3ED}"/>
    <cellStyle name="style1598487398383" xfId="21" xr:uid="{68D7F667-9D93-5941-89E0-8AD3CB5D1FE9}"/>
    <cellStyle name="style1598487398416" xfId="22" xr:uid="{7299A08C-A196-F04A-803C-5AED1418265C}"/>
    <cellStyle name="style1598487398818" xfId="6" xr:uid="{573322E8-88F2-514A-8011-D3EFF8DD04CA}"/>
    <cellStyle name="style1598487398860" xfId="8" xr:uid="{33411334-E847-304E-A8BE-733D9AE1B0C3}"/>
    <cellStyle name="style1598487398893" xfId="9" xr:uid="{64C751B3-F4F7-654B-8B0E-DF1C1A1C26CF}"/>
    <cellStyle name="style1598487398924" xfId="10" xr:uid="{6CA2E4BE-52C5-E644-B778-556BDDAC6DAA}"/>
    <cellStyle name="style1598487399046" xfId="12" xr:uid="{F71B9955-6F4E-B74E-996A-479F0EDB8369}"/>
    <cellStyle name="style1598487399077" xfId="14" xr:uid="{165BE2EA-7793-004B-BF41-767998A4617E}"/>
    <cellStyle name="style1598487399143" xfId="18" xr:uid="{1548CD57-4F7D-C144-A404-D18D20699E3F}"/>
    <cellStyle name="style1598487399184" xfId="20" xr:uid="{E5783B21-39AA-F649-80B6-0B8B883D9135}"/>
    <cellStyle name="style1598487399304" xfId="24" xr:uid="{B21F489D-0F54-0C45-BFE6-38D7F5B17BC9}"/>
    <cellStyle name="style1598487399363" xfId="26" xr:uid="{ECE29168-F5A9-5643-8762-E70653A5DFBA}"/>
    <cellStyle name="style1598487400576" xfId="11" xr:uid="{C0F66A4F-458C-834D-B1DD-8CE4941E6102}"/>
    <cellStyle name="style1598487400627" xfId="17" xr:uid="{AE47E8CF-09E8-164D-860F-C1D88B853F79}"/>
    <cellStyle name="style1598487400692" xfId="23" xr:uid="{973FFD6F-ECAB-4E45-A9F8-55930D1E786F}"/>
    <cellStyle name="style1598487400764" xfId="5" xr:uid="{248970AF-A637-8347-AC54-209826A5A368}"/>
    <cellStyle name="style1598487400795" xfId="7" xr:uid="{0767D274-B5B8-0F4C-BA0F-1A21CB190023}"/>
    <cellStyle name="style1598487400881" xfId="13" xr:uid="{46C84BB1-84AC-114E-BD22-3F653373694E}"/>
    <cellStyle name="style1598487400903" xfId="19" xr:uid="{5C43ED1D-DC39-AB44-9CEB-144B4F3AA11C}"/>
    <cellStyle name="style1598487400948" xfId="25" xr:uid="{D20D9AF2-9A22-CC41-9A6E-AB9FFB6EA94E}"/>
    <cellStyle name="style1598913492995" xfId="28" xr:uid="{53C634E5-D93A-1A4F-A8C2-6AB3193747FF}"/>
    <cellStyle name="style1598913493067" xfId="29" xr:uid="{337C68A2-19C3-5B43-84AD-0FA530F4A6AA}"/>
    <cellStyle name="style1598913493140" xfId="27" xr:uid="{B7E01E02-E46F-9648-A825-1481F2E59B3A}"/>
    <cellStyle name="style1598913493204" xfId="30" xr:uid="{40FF72DC-C1ED-6A42-9DA0-668939330713}"/>
    <cellStyle name="style1598913493283" xfId="31" xr:uid="{BFC6FC79-8BA3-6B4E-B51C-CF63C9B3961D}"/>
    <cellStyle name="style1598913493357" xfId="32" xr:uid="{00DAD371-4F4C-E141-A5D9-194E8A77BDD0}"/>
    <cellStyle name="style1598913493427" xfId="33" xr:uid="{C9CE5F59-E123-624D-980E-D2FDE1391483}"/>
    <cellStyle name="style1598913493542" xfId="38" xr:uid="{D6CD5217-C0AF-F44D-879B-4077795724DB}"/>
    <cellStyle name="style1598913493635" xfId="43" xr:uid="{09EF9237-C996-5E40-AC6D-54B5F096C31D}"/>
    <cellStyle name="style1598913493696" xfId="34" xr:uid="{6F66EBE1-B504-B94A-B961-DE9C6B35A875}"/>
    <cellStyle name="style1598913493765" xfId="39" xr:uid="{9E999943-916E-2145-8D48-1C59D46934D3}"/>
    <cellStyle name="style1598913493841" xfId="44" xr:uid="{2FA1ABDE-CC04-3E46-ABA2-93C2C022CC1B}"/>
    <cellStyle name="style1598913493913" xfId="35" xr:uid="{E56E7B58-E167-934D-871E-90149DA21C62}"/>
    <cellStyle name="style1598913493989" xfId="36" xr:uid="{E71C5857-E0FD-0E4D-947B-460E5D10DFDA}"/>
    <cellStyle name="style1598913494046" xfId="37" xr:uid="{C97DECA4-7739-9B4A-9680-CEF47723AA4A}"/>
    <cellStyle name="style1598913494132" xfId="40" xr:uid="{19EC70E6-D530-4D43-9383-319C7C6EE4DB}"/>
    <cellStyle name="style1598913494197" xfId="41" xr:uid="{798D013B-34DC-1C47-BC5E-0C72D5FDF595}"/>
    <cellStyle name="style1598913494250" xfId="42" xr:uid="{625BAA6C-CE58-6C47-BFB2-E2484391D4FD}"/>
    <cellStyle name="style1598913494329" xfId="45" xr:uid="{C25B7038-66C1-DE4E-986E-2260CB6FF284}"/>
    <cellStyle name="style1598913494364" xfId="46" xr:uid="{071E384A-D42F-4C4E-AD93-CBA18BDEEE46}"/>
    <cellStyle name="style1598913494416" xfId="47" xr:uid="{61EF0A7D-D8CE-724D-B4D0-88F2CCA56DEA}"/>
    <cellStyle name="style1598914286078" xfId="49" xr:uid="{CD27B1BF-D21B-F747-A5F3-993ED0A59C68}"/>
    <cellStyle name="style1598914286143" xfId="50" xr:uid="{F7DB94EC-D53A-6A42-AEFB-C15784CB116F}"/>
    <cellStyle name="style1598914286181" xfId="48" xr:uid="{3212B10E-0D94-3A4D-8617-03B596541F25}"/>
    <cellStyle name="style1598914286216" xfId="51" xr:uid="{73BA22B2-5485-B243-A463-3664F4DD809C}"/>
    <cellStyle name="style1598914286257" xfId="52" xr:uid="{73A11222-4BEF-7943-BB22-CC14A2D4C466}"/>
    <cellStyle name="style1598914286312" xfId="53" xr:uid="{202077BC-D73B-CB43-82B1-C6D8D125E2AE}"/>
    <cellStyle name="style1598914286384" xfId="54" xr:uid="{35FF3DD0-9CFB-2247-90CF-945133E1BFAB}"/>
    <cellStyle name="style1598914286472" xfId="59" xr:uid="{DE02C15A-6484-FA43-8C34-7E5480BF9F9C}"/>
    <cellStyle name="style1598914286566" xfId="64" xr:uid="{98D9D552-DA97-4947-ABF5-C525868AC0B3}"/>
    <cellStyle name="style1598914286618" xfId="55" xr:uid="{69779A79-A91A-C245-96AA-8C48DCC19568}"/>
    <cellStyle name="style1598914286698" xfId="60" xr:uid="{A9B8F0B4-89BB-F041-8307-B04F73E9D214}"/>
    <cellStyle name="style1598914286754" xfId="65" xr:uid="{C93FD854-42A8-F94A-BB27-F94EBF474C96}"/>
    <cellStyle name="style1598914286798" xfId="56" xr:uid="{D9196467-696D-3C49-929D-E5B9EB6E7FB6}"/>
    <cellStyle name="style1598914286850" xfId="57" xr:uid="{1F79EA8B-32A2-C342-9106-ED29B566B7DC}"/>
    <cellStyle name="style1598914286900" xfId="58" xr:uid="{D7CA41BA-54DB-8240-A376-EE44C0ECCFB8}"/>
    <cellStyle name="style1598914286941" xfId="61" xr:uid="{A1CF8DD1-5FC9-FB43-9FFF-4923D37DF517}"/>
    <cellStyle name="style1598914286982" xfId="62" xr:uid="{576D1E9B-B6AE-994B-B1DF-44AE3069A644}"/>
    <cellStyle name="style1598914287062" xfId="63" xr:uid="{E4E71407-F8AA-2B48-9FED-6276628275F1}"/>
    <cellStyle name="style1598914287112" xfId="66" xr:uid="{F71F297F-CFFD-8241-88F4-E6A528831B40}"/>
    <cellStyle name="style1598914287152" xfId="67" xr:uid="{8EA87125-C75D-7D42-ABCF-727E903CF435}"/>
    <cellStyle name="style1598914287198" xfId="68" xr:uid="{F7B1BDF2-1C5C-E04D-93EC-1C60D54F5074}"/>
    <cellStyle name="style1598917358478" xfId="70" xr:uid="{12A237F0-E6A6-5D45-82A4-28BD276BD0B0}"/>
    <cellStyle name="style1598917358532" xfId="71" xr:uid="{491BD267-4EF4-664C-99AB-828AB17A758A}"/>
    <cellStyle name="style1598917358578" xfId="69" xr:uid="{AD67AE88-2E8C-A347-A605-8864F0EA21D9}"/>
    <cellStyle name="style1598917358631" xfId="72" xr:uid="{3519B09C-3398-CB48-8C5B-5DE068CF25DD}"/>
    <cellStyle name="style1598917358690" xfId="73" xr:uid="{314074E0-BEB6-DE4B-81F9-67102FC18211}"/>
    <cellStyle name="style1598917358743" xfId="74" xr:uid="{B189F079-69CD-5446-9926-1D0987C2D30D}"/>
    <cellStyle name="style1598917358777" xfId="75" xr:uid="{38BA3B16-E5D5-3B4B-82E4-E2141793D1EF}"/>
    <cellStyle name="style1598917358820" xfId="78" xr:uid="{8FB1F635-49C1-444E-8799-1C4D5B2FDE3D}"/>
    <cellStyle name="style1598917358896" xfId="76" xr:uid="{63AB729B-22C2-7340-8353-2BE0C36ECE27}"/>
    <cellStyle name="style1598917358956" xfId="77" xr:uid="{542E62D1-FC70-F746-B2EB-866479E35BB3}"/>
    <cellStyle name="style1598917358984" xfId="79" xr:uid="{6FE5C237-51FB-FD4C-BB6B-6D6A73AC2CB9}"/>
    <cellStyle name="style1598917359030" xfId="84" xr:uid="{0B6B8BE9-1E26-C542-ACAF-A5E9810077A8}"/>
    <cellStyle name="style1598917359063" xfId="80" xr:uid="{00FB3C69-18E2-CA4E-948B-D7608444D420}"/>
    <cellStyle name="style1598917359127" xfId="85" xr:uid="{469DBFB2-E781-814F-B7DF-57050584AC97}"/>
    <cellStyle name="style1598917359175" xfId="89" xr:uid="{2BD02B39-77C2-144B-AB38-B5ACB449BCA0}"/>
    <cellStyle name="style1598917359219" xfId="90" xr:uid="{BFE19ACC-4B66-5641-BE60-ED16116D55FD}"/>
    <cellStyle name="style1598917359252" xfId="81" xr:uid="{C3478DDB-B37A-C14A-AF2C-6F04AC2395A5}"/>
    <cellStyle name="style1598917359290" xfId="82" xr:uid="{2D573EC4-BE7A-5440-B7EA-AE49FC5E0010}"/>
    <cellStyle name="style1598917359325" xfId="83" xr:uid="{F1DF0AA9-5152-D14A-8B2F-FCD549A394B6}"/>
    <cellStyle name="style1598917359364" xfId="86" xr:uid="{C08EA66F-F34D-6C44-9936-1DB7982CC438}"/>
    <cellStyle name="style1598917359401" xfId="87" xr:uid="{6505A2AE-5B59-B54D-83B8-C3036445D553}"/>
    <cellStyle name="style1598917359441" xfId="88" xr:uid="{9FC671B3-32D9-0148-A734-8108056066D9}"/>
    <cellStyle name="style1598917359477" xfId="91" xr:uid="{85974D29-DF7A-354B-8EB5-E84572CD8421}"/>
    <cellStyle name="style1598917359527" xfId="92" xr:uid="{F219BDE4-DAD4-A24C-B9D3-533AC31D3890}"/>
    <cellStyle name="style1598917359570" xfId="93" xr:uid="{B74986F4-AC04-9A46-A149-ECB30C553565}"/>
    <cellStyle name="style1598938240183" xfId="95" xr:uid="{B60A8105-13D6-FA45-A2FB-A9F8FE30AE2F}"/>
    <cellStyle name="style1598938240213" xfId="96" xr:uid="{584B845B-33D8-5741-80C9-E3FFD4A46D48}"/>
    <cellStyle name="style1598938240245" xfId="94" xr:uid="{25B35B7E-288C-694B-A421-EDCF5B44F51C}"/>
    <cellStyle name="style1598938240285" xfId="97" xr:uid="{4EA3630A-6E3E-734B-8931-B6B0B6A5CAB8}"/>
    <cellStyle name="style1598938240314" xfId="98" xr:uid="{4A1DB38A-94F0-3849-8CCD-A0CB95578D4D}"/>
    <cellStyle name="style1598938240344" xfId="99" xr:uid="{892B7033-D326-9D4B-AB8F-C9A7FBFF6F39}"/>
    <cellStyle name="style1598938240374" xfId="100" xr:uid="{8EEAD489-0422-824D-90B4-CEFEDFA8D728}"/>
    <cellStyle name="style1598938240410" xfId="105" xr:uid="{3298AEE1-B0EF-764E-B628-EADC481610D0}"/>
    <cellStyle name="style1598938240440" xfId="110" xr:uid="{2E1684AE-1444-7C4E-87EB-994C878EA34F}"/>
    <cellStyle name="style1598938240474" xfId="101" xr:uid="{393DB076-3A2A-064B-B7F6-7CF40F25D9F5}"/>
    <cellStyle name="style1598938240507" xfId="106" xr:uid="{9710B640-8591-364A-9A38-F799D2706588}"/>
    <cellStyle name="style1598938240545" xfId="111" xr:uid="{42DC802A-E4BD-0F4B-9015-52CDF9293AF7}"/>
    <cellStyle name="style1598938240576" xfId="102" xr:uid="{4EDA402D-A706-E049-9709-2D16E75876FB}"/>
    <cellStyle name="style1598938240614" xfId="103" xr:uid="{F334BFD2-0D6B-3A4F-BF53-69EFB12AAB39}"/>
    <cellStyle name="style1598938240653" xfId="104" xr:uid="{7AC576C3-B315-054C-A1F0-6E4C37A0795A}"/>
    <cellStyle name="style1598938240694" xfId="107" xr:uid="{99AF87B9-C105-7E4E-A9C9-9B262FDA06B2}"/>
    <cellStyle name="style1598938240740" xfId="108" xr:uid="{282611D7-B0EF-0449-A7A3-CF5502540092}"/>
    <cellStyle name="style1598938240777" xfId="109" xr:uid="{EA705FCF-3B00-394F-8165-DA7DE3DB805C}"/>
    <cellStyle name="style1598938240815" xfId="112" xr:uid="{39BD95F3-C34A-104A-98BE-64F6C84360AA}"/>
    <cellStyle name="style1598938240852" xfId="113" xr:uid="{50602423-2772-3345-B910-5B70459AE965}"/>
    <cellStyle name="style1598938240888" xfId="114" xr:uid="{6096E851-C15E-DD4B-A332-71BA0140E9E1}"/>
    <cellStyle name="style1598938776718" xfId="116" xr:uid="{43358DF3-C1EF-9D48-9443-47B01225D8EF}"/>
    <cellStyle name="style1598938776750" xfId="117" xr:uid="{1E97ECB2-7E50-1849-9E55-BB5B56A4717E}"/>
    <cellStyle name="style1598938776782" xfId="115" xr:uid="{5DF0846D-8B49-DB4B-998B-AB44BCD93C86}"/>
    <cellStyle name="style1598938776814" xfId="118" xr:uid="{44BB8C6D-3E74-A545-A346-1965BA9A2EA8}"/>
    <cellStyle name="style1598938776845" xfId="119" xr:uid="{45899FDC-E094-E04D-8EBD-43267746E2ED}"/>
    <cellStyle name="style1598938776881" xfId="120" xr:uid="{4E7DC3EC-D7F4-F143-A394-4EE58AFA1183}"/>
    <cellStyle name="style1598938776927" xfId="121" xr:uid="{BA7B1941-F9EA-CE4D-98A4-F7E2C65F90EB}"/>
    <cellStyle name="style1598938776981" xfId="126" xr:uid="{FE0B17B8-628E-624F-8758-C533B854B083}"/>
    <cellStyle name="style1598938777033" xfId="131" xr:uid="{F3A0553A-CF70-E447-9C25-5536F823AF21}"/>
    <cellStyle name="style1598938777070" xfId="122" xr:uid="{D7896A1F-85FF-6543-8ED5-D92868BE08D9}"/>
    <cellStyle name="style1598938777105" xfId="127" xr:uid="{B45A98A0-D4D2-A049-A9D6-7CFAC7770FC7}"/>
    <cellStyle name="style1598938777136" xfId="132" xr:uid="{9998174E-37D6-4346-B116-7DB25D198CCA}"/>
    <cellStyle name="style1598938777166" xfId="123" xr:uid="{16609F10-9117-D440-BACA-6AE73762E482}"/>
    <cellStyle name="style1598938777201" xfId="124" xr:uid="{E66F85C7-7DE9-BE4D-B3AB-FD7B1FFEEA96}"/>
    <cellStyle name="style1598938777231" xfId="125" xr:uid="{FCE5E0D7-0B9F-AE46-BE24-FDC8BC8B124E}"/>
    <cellStyle name="style1598938777261" xfId="128" xr:uid="{BE6AAC8D-BC35-1746-A549-32762033E156}"/>
    <cellStyle name="style1598938777292" xfId="129" xr:uid="{7ACA46B5-E7FC-124D-A7C8-F41BDCD598A2}"/>
    <cellStyle name="style1598938777324" xfId="130" xr:uid="{BE746766-176C-0E45-B94C-F853114664CF}"/>
    <cellStyle name="style1598938777358" xfId="133" xr:uid="{41005DCE-4A59-EA40-994F-CF3D511F311B}"/>
    <cellStyle name="style1598938777389" xfId="134" xr:uid="{E4F3959A-624A-8A4D-86F0-7E1234F0B7CC}"/>
    <cellStyle name="style1598938777421" xfId="135" xr:uid="{17B9C843-7C20-A547-A176-FA3CC2819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2E0C1-1D34-BB4A-AAC1-BDB712A51779}">
  <dimension ref="A1:C10"/>
  <sheetViews>
    <sheetView tabSelected="1" workbookViewId="0"/>
  </sheetViews>
  <sheetFormatPr defaultColWidth="10.875" defaultRowHeight="15.75" x14ac:dyDescent="0.25"/>
  <cols>
    <col min="1" max="16384" width="10.875" style="1"/>
  </cols>
  <sheetData>
    <row r="1" spans="1:3" s="2" customFormat="1" ht="21" x14ac:dyDescent="0.35">
      <c r="A1" s="3" t="s">
        <v>41</v>
      </c>
      <c r="B1" s="4"/>
      <c r="C1" s="4"/>
    </row>
    <row r="2" spans="1:3" s="2" customFormat="1" x14ac:dyDescent="0.25">
      <c r="A2" s="4"/>
      <c r="B2" s="5" t="s">
        <v>0</v>
      </c>
      <c r="C2" s="6" t="s">
        <v>7</v>
      </c>
    </row>
    <row r="3" spans="1:3" s="2" customFormat="1" x14ac:dyDescent="0.25">
      <c r="A3" s="4" t="s">
        <v>8</v>
      </c>
      <c r="B3" s="7">
        <v>500</v>
      </c>
      <c r="C3" s="8">
        <f>B3/544</f>
        <v>0.91911764705882348</v>
      </c>
    </row>
    <row r="4" spans="1:3" s="2" customFormat="1" x14ac:dyDescent="0.25">
      <c r="A4" s="4" t="s">
        <v>9</v>
      </c>
      <c r="B4" s="7">
        <v>44</v>
      </c>
      <c r="C4" s="8">
        <f t="shared" ref="C4:C5" si="0">B4/544</f>
        <v>8.0882352941176475E-2</v>
      </c>
    </row>
    <row r="5" spans="1:3" s="2" customFormat="1" x14ac:dyDescent="0.25">
      <c r="A5" s="4" t="s">
        <v>1</v>
      </c>
      <c r="B5" s="7">
        <f>SUM(B3:B4)</f>
        <v>544</v>
      </c>
      <c r="C5" s="8">
        <f t="shared" si="0"/>
        <v>1</v>
      </c>
    </row>
    <row r="6" spans="1:3" s="2" customFormat="1" x14ac:dyDescent="0.25">
      <c r="A6" s="4"/>
      <c r="B6" s="7"/>
      <c r="C6" s="8"/>
    </row>
    <row r="7" spans="1:3" s="2" customFormat="1" x14ac:dyDescent="0.25">
      <c r="A7" s="4" t="s">
        <v>10</v>
      </c>
      <c r="B7" s="7">
        <v>3</v>
      </c>
      <c r="C7" s="8"/>
    </row>
    <row r="8" spans="1:3" s="2" customFormat="1" x14ac:dyDescent="0.25">
      <c r="A8" s="4" t="s">
        <v>1</v>
      </c>
      <c r="B8" s="7">
        <v>547</v>
      </c>
      <c r="C8" s="8"/>
    </row>
    <row r="9" spans="1:3" s="2" customFormat="1" x14ac:dyDescent="0.25"/>
    <row r="10" spans="1:3" x14ac:dyDescent="0.25">
      <c r="A10" s="2" t="s">
        <v>43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1DC0-2848-7F44-BA28-8D2BB85450A0}">
  <dimension ref="A1:R19"/>
  <sheetViews>
    <sheetView workbookViewId="0">
      <selection sqref="A1:R1"/>
    </sheetView>
  </sheetViews>
  <sheetFormatPr defaultColWidth="10.875" defaultRowHeight="15.75" x14ac:dyDescent="0.25"/>
  <cols>
    <col min="1" max="1" width="24.5" style="4" customWidth="1"/>
    <col min="2" max="2" width="13.5" style="2" bestFit="1" customWidth="1"/>
    <col min="3" max="3" width="14" style="11" bestFit="1" customWidth="1"/>
    <col min="4" max="4" width="9.5" style="11" customWidth="1"/>
    <col min="5" max="5" width="18.875" style="2" bestFit="1" customWidth="1"/>
    <col min="6" max="6" width="19.375" style="11" bestFit="1" customWidth="1"/>
    <col min="7" max="7" width="10" style="11" customWidth="1"/>
    <col min="8" max="8" width="19.625" style="2" customWidth="1"/>
    <col min="9" max="9" width="14.625" style="2" bestFit="1" customWidth="1"/>
    <col min="10" max="16384" width="10.875" style="2"/>
  </cols>
  <sheetData>
    <row r="1" spans="1:18" ht="19.5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4" customFormat="1" ht="47.25" x14ac:dyDescent="0.25">
      <c r="B2" s="9" t="s">
        <v>46</v>
      </c>
      <c r="C2" s="10" t="s">
        <v>45</v>
      </c>
      <c r="D2" s="10"/>
      <c r="E2" s="9"/>
      <c r="F2" s="10"/>
      <c r="G2" s="10"/>
      <c r="H2" s="9"/>
      <c r="I2" s="10"/>
    </row>
    <row r="3" spans="1:18" x14ac:dyDescent="0.25">
      <c r="A3" s="4" t="s">
        <v>12</v>
      </c>
      <c r="B3" s="7">
        <v>12</v>
      </c>
      <c r="C3" s="8">
        <f>B3/44</f>
        <v>0.27272727272727271</v>
      </c>
      <c r="D3" s="8"/>
      <c r="E3" s="7"/>
      <c r="F3" s="8"/>
      <c r="G3" s="8"/>
      <c r="H3" s="7"/>
      <c r="I3" s="8"/>
    </row>
    <row r="4" spans="1:18" x14ac:dyDescent="0.25">
      <c r="A4" s="4" t="s">
        <v>2</v>
      </c>
      <c r="B4" s="7">
        <v>2</v>
      </c>
      <c r="C4" s="8">
        <f t="shared" ref="C4:C13" si="0">B4/44</f>
        <v>4.5454545454545456E-2</v>
      </c>
      <c r="D4" s="8"/>
      <c r="E4" s="7"/>
      <c r="F4" s="8"/>
      <c r="G4" s="8"/>
      <c r="H4" s="7"/>
      <c r="I4" s="8"/>
    </row>
    <row r="5" spans="1:18" x14ac:dyDescent="0.25">
      <c r="A5" s="4" t="s">
        <v>3</v>
      </c>
      <c r="B5" s="7">
        <v>0</v>
      </c>
      <c r="C5" s="8">
        <f t="shared" si="0"/>
        <v>0</v>
      </c>
      <c r="D5" s="8"/>
      <c r="E5" s="7"/>
      <c r="F5" s="8"/>
      <c r="G5" s="8"/>
      <c r="H5" s="7"/>
      <c r="I5" s="8"/>
    </row>
    <row r="6" spans="1:18" x14ac:dyDescent="0.25">
      <c r="A6" s="4" t="s">
        <v>4</v>
      </c>
      <c r="B6" s="7">
        <v>1</v>
      </c>
      <c r="C6" s="8">
        <f t="shared" si="0"/>
        <v>2.2727272727272728E-2</v>
      </c>
      <c r="D6" s="8"/>
      <c r="E6" s="7"/>
      <c r="F6" s="8"/>
      <c r="G6" s="8"/>
      <c r="H6" s="7"/>
      <c r="I6" s="8"/>
    </row>
    <row r="7" spans="1:18" x14ac:dyDescent="0.25">
      <c r="A7" s="4" t="s">
        <v>13</v>
      </c>
      <c r="B7" s="7">
        <v>5</v>
      </c>
      <c r="C7" s="8">
        <f t="shared" si="0"/>
        <v>0.11363636363636363</v>
      </c>
      <c r="D7" s="8"/>
      <c r="E7" s="7"/>
      <c r="F7" s="8"/>
      <c r="G7" s="8"/>
      <c r="H7" s="7"/>
      <c r="I7" s="8"/>
    </row>
    <row r="8" spans="1:18" x14ac:dyDescent="0.25">
      <c r="A8" s="4" t="s">
        <v>5</v>
      </c>
      <c r="B8" s="7">
        <v>8</v>
      </c>
      <c r="C8" s="8">
        <f t="shared" si="0"/>
        <v>0.18181818181818182</v>
      </c>
      <c r="D8" s="8"/>
      <c r="E8" s="7"/>
      <c r="F8" s="8"/>
      <c r="G8" s="8"/>
      <c r="H8" s="7"/>
      <c r="I8" s="8"/>
    </row>
    <row r="9" spans="1:18" x14ac:dyDescent="0.25">
      <c r="A9" s="4" t="s">
        <v>14</v>
      </c>
      <c r="B9" s="7">
        <v>3</v>
      </c>
      <c r="C9" s="8">
        <f t="shared" si="0"/>
        <v>6.8181818181818177E-2</v>
      </c>
      <c r="D9" s="8"/>
      <c r="E9" s="7"/>
      <c r="F9" s="8"/>
      <c r="G9" s="8"/>
      <c r="H9" s="7"/>
      <c r="I9" s="8"/>
    </row>
    <row r="10" spans="1:18" x14ac:dyDescent="0.25">
      <c r="A10" s="4" t="s">
        <v>11</v>
      </c>
      <c r="B10" s="7">
        <v>3</v>
      </c>
      <c r="C10" s="8">
        <f t="shared" si="0"/>
        <v>6.8181818181818177E-2</v>
      </c>
      <c r="D10" s="8"/>
      <c r="E10" s="7"/>
      <c r="F10" s="8"/>
      <c r="G10" s="8"/>
      <c r="H10" s="7"/>
      <c r="I10" s="8"/>
    </row>
    <row r="11" spans="1:18" x14ac:dyDescent="0.25">
      <c r="A11" s="4" t="s">
        <v>15</v>
      </c>
      <c r="B11" s="7">
        <v>7</v>
      </c>
      <c r="C11" s="8">
        <f t="shared" si="0"/>
        <v>0.15909090909090909</v>
      </c>
      <c r="D11" s="8"/>
      <c r="E11" s="7"/>
      <c r="F11" s="8"/>
      <c r="G11" s="8"/>
      <c r="H11" s="7"/>
      <c r="I11" s="8"/>
    </row>
    <row r="12" spans="1:18" x14ac:dyDescent="0.25">
      <c r="A12" s="4" t="s">
        <v>16</v>
      </c>
      <c r="B12" s="7">
        <v>2</v>
      </c>
      <c r="C12" s="8">
        <f t="shared" si="0"/>
        <v>4.5454545454545456E-2</v>
      </c>
      <c r="D12" s="8"/>
      <c r="E12" s="7"/>
      <c r="F12" s="8"/>
      <c r="G12" s="8"/>
      <c r="H12" s="7"/>
      <c r="I12" s="8"/>
    </row>
    <row r="13" spans="1:18" x14ac:dyDescent="0.25">
      <c r="A13" s="4" t="s">
        <v>17</v>
      </c>
      <c r="B13" s="7">
        <v>3</v>
      </c>
      <c r="C13" s="8">
        <f t="shared" si="0"/>
        <v>6.8181818181818177E-2</v>
      </c>
      <c r="D13" s="8"/>
      <c r="E13" s="7"/>
      <c r="F13" s="8"/>
      <c r="G13" s="8"/>
      <c r="H13" s="7"/>
      <c r="I13" s="8"/>
    </row>
    <row r="14" spans="1:18" x14ac:dyDescent="0.25">
      <c r="C14" s="8"/>
      <c r="F14" s="8"/>
      <c r="I14" s="8"/>
    </row>
    <row r="15" spans="1:18" x14ac:dyDescent="0.25">
      <c r="C15" s="8"/>
      <c r="F15" s="8"/>
      <c r="I15" s="8"/>
    </row>
    <row r="16" spans="1:18" x14ac:dyDescent="0.25">
      <c r="C16" s="8"/>
      <c r="F16" s="8"/>
      <c r="I16" s="8"/>
    </row>
    <row r="17" spans="3:9" x14ac:dyDescent="0.25">
      <c r="C17" s="8"/>
      <c r="F17" s="8"/>
      <c r="I17" s="8"/>
    </row>
    <row r="18" spans="3:9" x14ac:dyDescent="0.25">
      <c r="C18" s="8"/>
      <c r="F18" s="8"/>
      <c r="I18" s="8"/>
    </row>
    <row r="19" spans="3:9" x14ac:dyDescent="0.25">
      <c r="C19" s="8"/>
      <c r="F19" s="8"/>
      <c r="I19" s="8"/>
    </row>
  </sheetData>
  <mergeCells count="1">
    <mergeCell ref="A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BF8B8-1E81-644B-9138-0B2485E21EE9}">
  <dimension ref="A1:I19"/>
  <sheetViews>
    <sheetView workbookViewId="0"/>
  </sheetViews>
  <sheetFormatPr defaultColWidth="10.875" defaultRowHeight="15.75" x14ac:dyDescent="0.25"/>
  <cols>
    <col min="1" max="1" width="28" style="2" customWidth="1"/>
    <col min="2" max="2" width="13.5" style="2" bestFit="1" customWidth="1"/>
    <col min="3" max="3" width="14" style="2" bestFit="1" customWidth="1"/>
    <col min="4" max="4" width="10.875" style="2"/>
    <col min="5" max="5" width="18.875" style="2" bestFit="1" customWidth="1"/>
    <col min="6" max="6" width="19.375" style="2" bestFit="1" customWidth="1"/>
    <col min="7" max="7" width="10.875" style="2"/>
    <col min="8" max="8" width="14.125" style="2" bestFit="1" customWidth="1"/>
    <col min="9" max="9" width="14.625" style="2" bestFit="1" customWidth="1"/>
    <col min="10" max="16384" width="10.875" style="2"/>
  </cols>
  <sheetData>
    <row r="1" spans="1:9" ht="21" x14ac:dyDescent="0.35">
      <c r="A1" s="3" t="s">
        <v>42</v>
      </c>
      <c r="B1" s="4"/>
      <c r="C1" s="4"/>
    </row>
    <row r="2" spans="1:9" x14ac:dyDescent="0.25">
      <c r="A2" s="4"/>
      <c r="B2" s="9" t="s">
        <v>44</v>
      </c>
      <c r="C2" s="10" t="s">
        <v>45</v>
      </c>
      <c r="D2" s="10"/>
      <c r="E2" s="9"/>
      <c r="F2" s="10"/>
      <c r="G2" s="10"/>
      <c r="H2" s="9"/>
      <c r="I2" s="10"/>
    </row>
    <row r="3" spans="1:9" x14ac:dyDescent="0.25">
      <c r="A3" s="4" t="s">
        <v>18</v>
      </c>
      <c r="B3" s="7">
        <v>0</v>
      </c>
      <c r="C3" s="8">
        <v>0</v>
      </c>
      <c r="D3" s="8"/>
      <c r="E3" s="7"/>
      <c r="F3" s="8"/>
      <c r="G3" s="8"/>
      <c r="H3" s="7"/>
      <c r="I3" s="8"/>
    </row>
    <row r="4" spans="1:9" x14ac:dyDescent="0.25">
      <c r="A4" s="4" t="s">
        <v>19</v>
      </c>
      <c r="B4" s="7">
        <v>0</v>
      </c>
      <c r="C4" s="8">
        <v>0</v>
      </c>
      <c r="D4" s="8"/>
      <c r="E4" s="7"/>
      <c r="F4" s="8"/>
      <c r="G4" s="8"/>
      <c r="H4" s="7"/>
      <c r="I4" s="8"/>
    </row>
    <row r="5" spans="1:9" x14ac:dyDescent="0.25">
      <c r="A5" s="4"/>
      <c r="B5" s="7"/>
      <c r="C5" s="8"/>
    </row>
    <row r="6" spans="1:9" x14ac:dyDescent="0.25">
      <c r="A6" s="2" t="s">
        <v>26</v>
      </c>
      <c r="B6" s="7"/>
      <c r="C6" s="8"/>
    </row>
    <row r="7" spans="1:9" x14ac:dyDescent="0.25">
      <c r="A7" s="4"/>
      <c r="B7" s="7"/>
      <c r="C7" s="8"/>
    </row>
    <row r="12" spans="1:9" ht="15.95" customHeight="1" x14ac:dyDescent="0.35">
      <c r="A12" s="3"/>
      <c r="B12" s="4"/>
      <c r="C12" s="4"/>
    </row>
    <row r="13" spans="1:9" x14ac:dyDescent="0.25">
      <c r="A13" s="4"/>
      <c r="B13" s="5"/>
      <c r="C13" s="6"/>
    </row>
    <row r="14" spans="1:9" x14ac:dyDescent="0.25">
      <c r="A14" s="4"/>
      <c r="B14" s="7"/>
      <c r="C14" s="8"/>
    </row>
    <row r="15" spans="1:9" x14ac:dyDescent="0.25">
      <c r="A15" s="4"/>
      <c r="B15" s="7"/>
      <c r="C15" s="8"/>
    </row>
    <row r="16" spans="1:9" x14ac:dyDescent="0.25">
      <c r="A16" s="4"/>
      <c r="B16" s="7"/>
      <c r="C16" s="8"/>
    </row>
    <row r="17" spans="1:3" x14ac:dyDescent="0.25">
      <c r="A17" s="4"/>
      <c r="B17" s="7"/>
      <c r="C17" s="8"/>
    </row>
    <row r="18" spans="1:3" x14ac:dyDescent="0.25">
      <c r="A18" s="4"/>
      <c r="B18" s="7"/>
      <c r="C18" s="8"/>
    </row>
    <row r="19" spans="1:3" x14ac:dyDescent="0.25">
      <c r="A19" s="4"/>
      <c r="B19" s="7"/>
      <c r="C1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2028-D37F-394D-9BE4-7226E5470417}">
  <dimension ref="A1:R139"/>
  <sheetViews>
    <sheetView workbookViewId="0">
      <selection sqref="A1:R1"/>
    </sheetView>
  </sheetViews>
  <sheetFormatPr defaultColWidth="10.875" defaultRowHeight="15.75" x14ac:dyDescent="0.25"/>
  <cols>
    <col min="1" max="1" width="20.375" style="2" customWidth="1"/>
    <col min="2" max="2" width="13.5" style="2" bestFit="1" customWidth="1"/>
    <col min="3" max="3" width="14" style="2" bestFit="1" customWidth="1"/>
    <col min="4" max="5" width="18.875" style="2" customWidth="1"/>
    <col min="6" max="6" width="19.375" style="2" bestFit="1" customWidth="1"/>
    <col min="7" max="7" width="18.875" style="2" customWidth="1"/>
    <col min="8" max="8" width="24" style="2" bestFit="1" customWidth="1"/>
    <col min="9" max="9" width="14.625" style="2" bestFit="1" customWidth="1"/>
    <col min="10" max="10" width="18.875" style="2" customWidth="1"/>
    <col min="11" max="16384" width="10.875" style="2"/>
  </cols>
  <sheetData>
    <row r="1" spans="1:18" ht="19.5" x14ac:dyDescent="0.2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4" customFormat="1" x14ac:dyDescent="0.25">
      <c r="A2" s="12"/>
      <c r="B2" s="4" t="s">
        <v>44</v>
      </c>
      <c r="C2" s="4" t="s">
        <v>45</v>
      </c>
      <c r="D2" s="13"/>
      <c r="E2" s="14"/>
      <c r="F2" s="13"/>
      <c r="G2" s="13"/>
      <c r="H2" s="14"/>
      <c r="I2" s="13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25">
      <c r="A3" s="12" t="s">
        <v>20</v>
      </c>
      <c r="B3" s="15">
        <v>20</v>
      </c>
      <c r="C3" s="16">
        <f>B3/37</f>
        <v>0.54054054054054057</v>
      </c>
      <c r="D3" s="16"/>
      <c r="E3" s="15"/>
      <c r="F3" s="16"/>
      <c r="G3" s="16"/>
      <c r="H3" s="15"/>
      <c r="I3" s="16"/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25">
      <c r="A4" s="12" t="s">
        <v>21</v>
      </c>
      <c r="B4" s="15">
        <v>0</v>
      </c>
      <c r="C4" s="16">
        <f t="shared" ref="C4:C7" si="0">B4/37</f>
        <v>0</v>
      </c>
      <c r="D4" s="16"/>
      <c r="E4" s="15"/>
      <c r="F4" s="16"/>
      <c r="G4" s="16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25">
      <c r="A5" s="12" t="s">
        <v>22</v>
      </c>
      <c r="B5" s="15">
        <v>15</v>
      </c>
      <c r="C5" s="16">
        <f t="shared" si="0"/>
        <v>0.40540540540540543</v>
      </c>
      <c r="D5" s="16"/>
      <c r="E5" s="15"/>
      <c r="F5" s="16"/>
      <c r="G5" s="16"/>
      <c r="H5" s="15"/>
      <c r="I5" s="16"/>
      <c r="J5" s="17"/>
      <c r="K5" s="17"/>
      <c r="L5" s="17"/>
      <c r="M5" s="17"/>
      <c r="N5" s="17"/>
      <c r="O5" s="17"/>
      <c r="P5" s="17"/>
      <c r="Q5" s="17"/>
      <c r="R5" s="17"/>
    </row>
    <row r="6" spans="1:18" x14ac:dyDescent="0.25">
      <c r="A6" s="12" t="s">
        <v>23</v>
      </c>
      <c r="B6" s="15">
        <v>2</v>
      </c>
      <c r="C6" s="16">
        <f t="shared" si="0"/>
        <v>5.4054054054054057E-2</v>
      </c>
      <c r="D6" s="16"/>
      <c r="E6" s="15"/>
      <c r="F6" s="16"/>
      <c r="G6" s="16"/>
      <c r="H6" s="15"/>
      <c r="I6" s="16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12" t="s">
        <v>1</v>
      </c>
      <c r="B7" s="15">
        <f>SUM(B3:B6)</f>
        <v>37</v>
      </c>
      <c r="C7" s="16">
        <f t="shared" si="0"/>
        <v>1</v>
      </c>
      <c r="D7" s="15"/>
      <c r="E7" s="15"/>
      <c r="F7" s="16"/>
      <c r="G7" s="15"/>
      <c r="H7" s="15"/>
      <c r="I7" s="16"/>
      <c r="J7" s="17"/>
      <c r="K7" s="17"/>
      <c r="L7" s="17"/>
      <c r="M7" s="17"/>
      <c r="N7" s="17"/>
      <c r="O7" s="17"/>
      <c r="P7" s="17"/>
      <c r="Q7" s="17"/>
      <c r="R7" s="17"/>
    </row>
    <row r="8" spans="1:18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9.5" x14ac:dyDescent="0.25">
      <c r="A10" s="21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4" customFormat="1" x14ac:dyDescent="0.25">
      <c r="A11" s="12"/>
      <c r="B11" s="4" t="s">
        <v>44</v>
      </c>
      <c r="C11" s="4" t="s">
        <v>45</v>
      </c>
      <c r="D11" s="13"/>
      <c r="E11" s="14"/>
      <c r="F11" s="13"/>
      <c r="G11" s="13"/>
      <c r="H11" s="14"/>
      <c r="I11" s="13"/>
      <c r="J11" s="12"/>
      <c r="K11" s="12"/>
      <c r="L11" s="12"/>
      <c r="M11" s="12"/>
      <c r="N11" s="12"/>
      <c r="O11" s="12"/>
      <c r="P11" s="12"/>
      <c r="Q11" s="12"/>
      <c r="R11" s="12"/>
    </row>
    <row r="12" spans="1:18" x14ac:dyDescent="0.25">
      <c r="A12" s="12" t="s">
        <v>20</v>
      </c>
      <c r="B12" s="15">
        <v>5</v>
      </c>
      <c r="C12" s="16">
        <f>B12/30</f>
        <v>0.16666666666666666</v>
      </c>
      <c r="D12" s="16"/>
      <c r="E12" s="15"/>
      <c r="F12" s="16"/>
      <c r="G12" s="16"/>
      <c r="H12" s="15"/>
      <c r="I12" s="16"/>
      <c r="J12" s="17"/>
      <c r="K12" s="17"/>
      <c r="L12" s="17"/>
      <c r="M12" s="17"/>
      <c r="N12" s="17"/>
      <c r="O12" s="17"/>
      <c r="P12" s="17"/>
      <c r="Q12" s="17"/>
      <c r="R12" s="17"/>
    </row>
    <row r="13" spans="1:18" x14ac:dyDescent="0.25">
      <c r="A13" s="12" t="s">
        <v>21</v>
      </c>
      <c r="B13" s="15">
        <v>0</v>
      </c>
      <c r="C13" s="16">
        <f t="shared" ref="C13:C16" si="1">B13/30</f>
        <v>0</v>
      </c>
      <c r="D13" s="16"/>
      <c r="E13" s="15"/>
      <c r="F13" s="16"/>
      <c r="G13" s="16"/>
      <c r="H13" s="15"/>
      <c r="I13" s="16"/>
      <c r="J13" s="17"/>
      <c r="K13" s="17"/>
      <c r="L13" s="17"/>
      <c r="M13" s="17"/>
      <c r="N13" s="17"/>
      <c r="O13" s="17"/>
      <c r="P13" s="17"/>
      <c r="Q13" s="17"/>
      <c r="R13" s="17"/>
    </row>
    <row r="14" spans="1:18" x14ac:dyDescent="0.25">
      <c r="A14" s="12" t="s">
        <v>22</v>
      </c>
      <c r="B14" s="15">
        <v>18</v>
      </c>
      <c r="C14" s="16">
        <f t="shared" si="1"/>
        <v>0.6</v>
      </c>
      <c r="D14" s="16"/>
      <c r="E14" s="15"/>
      <c r="F14" s="16"/>
      <c r="G14" s="16"/>
      <c r="H14" s="15"/>
      <c r="I14" s="16"/>
      <c r="J14" s="17"/>
      <c r="K14" s="17"/>
      <c r="L14" s="17"/>
      <c r="M14" s="17"/>
      <c r="N14" s="17"/>
      <c r="O14" s="17"/>
      <c r="P14" s="17"/>
      <c r="Q14" s="17"/>
      <c r="R14" s="17"/>
    </row>
    <row r="15" spans="1:18" x14ac:dyDescent="0.25">
      <c r="A15" s="12" t="s">
        <v>23</v>
      </c>
      <c r="B15" s="15">
        <v>7</v>
      </c>
      <c r="C15" s="16">
        <f t="shared" si="1"/>
        <v>0.23333333333333334</v>
      </c>
      <c r="D15" s="16"/>
      <c r="E15" s="15"/>
      <c r="F15" s="16"/>
      <c r="G15" s="16"/>
      <c r="H15" s="15"/>
      <c r="I15" s="16"/>
      <c r="J15" s="17"/>
      <c r="K15" s="17"/>
      <c r="L15" s="17"/>
      <c r="M15" s="17"/>
      <c r="N15" s="17"/>
      <c r="O15" s="17"/>
      <c r="P15" s="17"/>
      <c r="Q15" s="17"/>
      <c r="R15" s="17"/>
    </row>
    <row r="16" spans="1:18" x14ac:dyDescent="0.25">
      <c r="A16" s="12" t="s">
        <v>1</v>
      </c>
      <c r="B16" s="15">
        <f>SUM(B12:B15)</f>
        <v>30</v>
      </c>
      <c r="C16" s="16">
        <f t="shared" si="1"/>
        <v>1</v>
      </c>
      <c r="D16" s="15"/>
      <c r="E16" s="15"/>
      <c r="F16" s="16"/>
      <c r="G16" s="15"/>
      <c r="H16" s="15"/>
      <c r="I16" s="16"/>
      <c r="J16" s="17"/>
      <c r="K16" s="17"/>
      <c r="L16" s="17"/>
      <c r="M16" s="17"/>
      <c r="N16" s="17"/>
      <c r="O16" s="17"/>
      <c r="P16" s="17"/>
      <c r="Q16" s="17"/>
      <c r="R16" s="17"/>
    </row>
    <row r="17" spans="1:18" x14ac:dyDescent="0.25">
      <c r="A17" s="12"/>
      <c r="B17" s="15"/>
      <c r="C17" s="16"/>
      <c r="D17" s="16"/>
      <c r="E17" s="15"/>
      <c r="F17" s="16"/>
      <c r="G17" s="16"/>
      <c r="H17" s="15"/>
      <c r="I17" s="16"/>
      <c r="J17" s="17"/>
      <c r="K17" s="17"/>
      <c r="L17" s="17"/>
      <c r="M17" s="17"/>
      <c r="N17" s="17"/>
      <c r="O17" s="17"/>
      <c r="P17" s="17"/>
      <c r="Q17" s="17"/>
      <c r="R17" s="17"/>
    </row>
    <row r="18" spans="1:18" x14ac:dyDescent="0.25">
      <c r="A18" s="12"/>
      <c r="B18" s="15"/>
      <c r="C18" s="16"/>
      <c r="D18" s="16"/>
      <c r="E18" s="15"/>
      <c r="F18" s="16"/>
      <c r="G18" s="16"/>
      <c r="H18" s="15"/>
      <c r="I18" s="16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19.5" x14ac:dyDescent="0.25">
      <c r="A19" s="21" t="s">
        <v>27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4" customFormat="1" x14ac:dyDescent="0.25">
      <c r="A20" s="12"/>
      <c r="B20" s="4" t="s">
        <v>44</v>
      </c>
      <c r="C20" s="4" t="s">
        <v>45</v>
      </c>
      <c r="D20" s="13"/>
      <c r="E20" s="14"/>
      <c r="F20" s="13"/>
      <c r="G20" s="13"/>
      <c r="H20" s="14"/>
      <c r="I20" s="13"/>
      <c r="J20" s="12"/>
      <c r="K20" s="12"/>
      <c r="L20" s="12"/>
      <c r="M20" s="12"/>
      <c r="N20" s="12"/>
      <c r="O20" s="12"/>
      <c r="P20" s="12"/>
      <c r="Q20" s="12"/>
      <c r="R20" s="12"/>
    </row>
    <row r="21" spans="1:18" x14ac:dyDescent="0.25">
      <c r="A21" s="12" t="s">
        <v>20</v>
      </c>
      <c r="B21" s="15">
        <v>17</v>
      </c>
      <c r="C21" s="16">
        <f>B21/38</f>
        <v>0.44736842105263158</v>
      </c>
      <c r="D21" s="16"/>
      <c r="E21" s="15"/>
      <c r="F21" s="16"/>
      <c r="G21" s="16"/>
      <c r="H21" s="15"/>
      <c r="I21" s="16"/>
      <c r="J21" s="17"/>
      <c r="K21" s="17"/>
      <c r="L21" s="17"/>
      <c r="M21" s="17"/>
      <c r="N21" s="17"/>
      <c r="O21" s="17"/>
      <c r="P21" s="17"/>
      <c r="Q21" s="17"/>
      <c r="R21" s="17"/>
    </row>
    <row r="22" spans="1:18" x14ac:dyDescent="0.25">
      <c r="A22" s="12" t="s">
        <v>21</v>
      </c>
      <c r="B22" s="15">
        <v>0</v>
      </c>
      <c r="C22" s="16">
        <f t="shared" ref="C22:C25" si="2">B22/38</f>
        <v>0</v>
      </c>
      <c r="D22" s="16"/>
      <c r="E22" s="15"/>
      <c r="F22" s="16"/>
      <c r="G22" s="16"/>
      <c r="H22" s="15"/>
      <c r="I22" s="16"/>
      <c r="J22" s="17"/>
      <c r="K22" s="17"/>
      <c r="L22" s="17"/>
      <c r="M22" s="17"/>
      <c r="N22" s="17"/>
      <c r="O22" s="17"/>
      <c r="P22" s="17"/>
      <c r="Q22" s="17"/>
      <c r="R22" s="17"/>
    </row>
    <row r="23" spans="1:18" x14ac:dyDescent="0.25">
      <c r="A23" s="12" t="s">
        <v>22</v>
      </c>
      <c r="B23" s="15">
        <v>18</v>
      </c>
      <c r="C23" s="16">
        <f t="shared" si="2"/>
        <v>0.47368421052631576</v>
      </c>
      <c r="D23" s="16"/>
      <c r="E23" s="15"/>
      <c r="F23" s="16"/>
      <c r="G23" s="16"/>
      <c r="H23" s="15"/>
      <c r="I23" s="16"/>
      <c r="J23" s="17"/>
      <c r="K23" s="17"/>
      <c r="L23" s="17"/>
      <c r="M23" s="17"/>
      <c r="N23" s="17"/>
      <c r="O23" s="17"/>
      <c r="P23" s="17"/>
      <c r="Q23" s="17"/>
      <c r="R23" s="17"/>
    </row>
    <row r="24" spans="1:18" x14ac:dyDescent="0.25">
      <c r="A24" s="12" t="s">
        <v>23</v>
      </c>
      <c r="B24" s="15">
        <v>3</v>
      </c>
      <c r="C24" s="16">
        <f t="shared" si="2"/>
        <v>7.8947368421052627E-2</v>
      </c>
      <c r="D24" s="16"/>
      <c r="E24" s="15"/>
      <c r="F24" s="16"/>
      <c r="G24" s="16"/>
      <c r="H24" s="15"/>
      <c r="I24" s="16"/>
      <c r="J24" s="17"/>
      <c r="K24" s="17"/>
      <c r="L24" s="17"/>
      <c r="M24" s="17"/>
      <c r="N24" s="17"/>
      <c r="O24" s="17"/>
      <c r="P24" s="17"/>
      <c r="Q24" s="17"/>
      <c r="R24" s="17"/>
    </row>
    <row r="25" spans="1:18" x14ac:dyDescent="0.25">
      <c r="A25" s="12" t="s">
        <v>1</v>
      </c>
      <c r="B25" s="15">
        <f>SUM(B21:B24)</f>
        <v>38</v>
      </c>
      <c r="C25" s="16">
        <f t="shared" si="2"/>
        <v>1</v>
      </c>
      <c r="D25" s="15"/>
      <c r="E25" s="15"/>
      <c r="F25" s="16"/>
      <c r="G25" s="15"/>
      <c r="H25" s="15"/>
      <c r="I25" s="16"/>
      <c r="J25" s="17"/>
      <c r="K25" s="17"/>
      <c r="L25" s="17"/>
      <c r="M25" s="17"/>
      <c r="N25" s="17"/>
      <c r="O25" s="17"/>
      <c r="P25" s="17"/>
      <c r="Q25" s="17"/>
      <c r="R25" s="17"/>
    </row>
    <row r="26" spans="1:18" x14ac:dyDescent="0.25">
      <c r="A26" s="12"/>
      <c r="B26" s="15"/>
      <c r="C26" s="16"/>
      <c r="D26" s="16"/>
      <c r="E26" s="15"/>
      <c r="F26" s="16"/>
      <c r="G26" s="16"/>
      <c r="H26" s="15"/>
      <c r="I26" s="16"/>
      <c r="J26" s="17"/>
      <c r="K26" s="17"/>
      <c r="L26" s="17"/>
      <c r="M26" s="17"/>
      <c r="N26" s="17"/>
      <c r="O26" s="17"/>
      <c r="P26" s="17"/>
      <c r="Q26" s="17"/>
      <c r="R26" s="17"/>
    </row>
    <row r="27" spans="1:18" x14ac:dyDescent="0.25">
      <c r="A27" s="12"/>
      <c r="B27" s="17"/>
      <c r="C27" s="16"/>
      <c r="D27" s="18"/>
      <c r="E27" s="17"/>
      <c r="F27" s="16"/>
      <c r="G27" s="18"/>
      <c r="H27" s="17"/>
      <c r="I27" s="16"/>
      <c r="J27" s="17"/>
      <c r="K27" s="17"/>
      <c r="L27" s="17"/>
      <c r="M27" s="17"/>
      <c r="N27" s="17"/>
      <c r="O27" s="17"/>
      <c r="P27" s="17"/>
      <c r="Q27" s="17"/>
      <c r="R27" s="17"/>
    </row>
    <row r="28" spans="1:18" ht="19.5" x14ac:dyDescent="0.25">
      <c r="A28" s="21" t="s">
        <v>28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s="4" customFormat="1" x14ac:dyDescent="0.25">
      <c r="A29" s="12"/>
      <c r="B29" s="4" t="s">
        <v>44</v>
      </c>
      <c r="C29" s="4" t="s">
        <v>45</v>
      </c>
      <c r="D29" s="13"/>
      <c r="E29" s="14"/>
      <c r="F29" s="13"/>
      <c r="G29" s="13"/>
      <c r="H29" s="14"/>
      <c r="I29" s="13"/>
      <c r="J29" s="12"/>
      <c r="K29" s="12"/>
      <c r="L29" s="12"/>
      <c r="M29" s="12"/>
      <c r="N29" s="12"/>
      <c r="O29" s="12"/>
      <c r="P29" s="12"/>
      <c r="Q29" s="12"/>
      <c r="R29" s="12"/>
    </row>
    <row r="30" spans="1:18" x14ac:dyDescent="0.25">
      <c r="A30" s="12" t="s">
        <v>20</v>
      </c>
      <c r="B30" s="15">
        <v>12</v>
      </c>
      <c r="C30" s="16">
        <f>B30/36</f>
        <v>0.33333333333333331</v>
      </c>
      <c r="D30" s="16"/>
      <c r="E30" s="15"/>
      <c r="F30" s="16"/>
      <c r="G30" s="16"/>
      <c r="H30" s="15"/>
      <c r="I30" s="16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5">
      <c r="A31" s="12" t="s">
        <v>21</v>
      </c>
      <c r="B31" s="15">
        <v>0</v>
      </c>
      <c r="C31" s="16">
        <f t="shared" ref="C31:C34" si="3">B31/36</f>
        <v>0</v>
      </c>
      <c r="D31" s="16"/>
      <c r="E31" s="15"/>
      <c r="F31" s="16"/>
      <c r="G31" s="16"/>
      <c r="H31" s="15"/>
      <c r="I31" s="16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5">
      <c r="A32" s="12" t="s">
        <v>22</v>
      </c>
      <c r="B32" s="15">
        <v>19</v>
      </c>
      <c r="C32" s="16">
        <f t="shared" si="3"/>
        <v>0.52777777777777779</v>
      </c>
      <c r="D32" s="16"/>
      <c r="E32" s="15"/>
      <c r="F32" s="16"/>
      <c r="G32" s="16"/>
      <c r="H32" s="15"/>
      <c r="I32" s="16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5">
      <c r="A33" s="12" t="s">
        <v>23</v>
      </c>
      <c r="B33" s="15">
        <v>5</v>
      </c>
      <c r="C33" s="16">
        <f t="shared" si="3"/>
        <v>0.1388888888888889</v>
      </c>
      <c r="D33" s="16"/>
      <c r="E33" s="15"/>
      <c r="F33" s="16"/>
      <c r="G33" s="16"/>
      <c r="H33" s="15"/>
      <c r="I33" s="16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5">
      <c r="A34" s="12" t="s">
        <v>1</v>
      </c>
      <c r="B34" s="15">
        <f>SUM(B30:B33)</f>
        <v>36</v>
      </c>
      <c r="C34" s="16">
        <f t="shared" si="3"/>
        <v>1</v>
      </c>
      <c r="D34" s="15"/>
      <c r="E34" s="15"/>
      <c r="F34" s="16"/>
      <c r="G34" s="15"/>
      <c r="H34" s="15"/>
      <c r="I34" s="16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7" spans="1:18" ht="19.5" x14ac:dyDescent="0.25">
      <c r="A37" s="20" t="s">
        <v>29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8" s="4" customFormat="1" x14ac:dyDescent="0.25">
      <c r="B38" s="4" t="s">
        <v>44</v>
      </c>
      <c r="C38" s="4" t="s">
        <v>45</v>
      </c>
      <c r="D38" s="10"/>
      <c r="E38" s="9"/>
      <c r="F38" s="10"/>
      <c r="G38" s="10"/>
      <c r="H38" s="9"/>
      <c r="I38" s="10"/>
    </row>
    <row r="39" spans="1:18" x14ac:dyDescent="0.25">
      <c r="A39" s="4" t="s">
        <v>20</v>
      </c>
      <c r="B39" s="7">
        <v>1</v>
      </c>
      <c r="C39" s="8">
        <f>B39/30</f>
        <v>3.3333333333333333E-2</v>
      </c>
      <c r="D39" s="8"/>
      <c r="E39" s="7"/>
      <c r="F39" s="8"/>
      <c r="G39" s="8"/>
      <c r="H39" s="7"/>
      <c r="I39" s="8"/>
    </row>
    <row r="40" spans="1:18" x14ac:dyDescent="0.25">
      <c r="A40" s="4" t="s">
        <v>21</v>
      </c>
      <c r="B40" s="7">
        <v>0</v>
      </c>
      <c r="C40" s="8">
        <f t="shared" ref="C40:C43" si="4">B40/30</f>
        <v>0</v>
      </c>
      <c r="D40" s="8"/>
      <c r="E40" s="7"/>
      <c r="F40" s="8"/>
      <c r="G40" s="8"/>
      <c r="H40" s="7"/>
      <c r="I40" s="8"/>
    </row>
    <row r="41" spans="1:18" x14ac:dyDescent="0.25">
      <c r="A41" s="4" t="s">
        <v>22</v>
      </c>
      <c r="B41" s="7">
        <v>23</v>
      </c>
      <c r="C41" s="8">
        <f t="shared" si="4"/>
        <v>0.76666666666666672</v>
      </c>
      <c r="D41" s="8"/>
      <c r="E41" s="7"/>
      <c r="F41" s="8"/>
      <c r="G41" s="8"/>
      <c r="H41" s="7"/>
      <c r="I41" s="8"/>
    </row>
    <row r="42" spans="1:18" x14ac:dyDescent="0.25">
      <c r="A42" s="4" t="s">
        <v>23</v>
      </c>
      <c r="B42" s="7">
        <v>6</v>
      </c>
      <c r="C42" s="8">
        <f t="shared" si="4"/>
        <v>0.2</v>
      </c>
      <c r="D42" s="8"/>
      <c r="E42" s="7"/>
      <c r="F42" s="8"/>
      <c r="G42" s="8"/>
      <c r="H42" s="7"/>
      <c r="I42" s="8"/>
    </row>
    <row r="43" spans="1:18" x14ac:dyDescent="0.25">
      <c r="A43" s="4" t="s">
        <v>1</v>
      </c>
      <c r="B43" s="7">
        <f>SUM(B39:B42)</f>
        <v>30</v>
      </c>
      <c r="C43" s="8">
        <f t="shared" si="4"/>
        <v>1</v>
      </c>
      <c r="D43" s="7"/>
      <c r="E43" s="7"/>
      <c r="F43" s="8"/>
      <c r="G43" s="7"/>
      <c r="H43" s="7"/>
      <c r="I43" s="8"/>
    </row>
    <row r="46" spans="1:18" ht="21" x14ac:dyDescent="0.35">
      <c r="A46" s="3" t="s">
        <v>30</v>
      </c>
      <c r="B46" s="4"/>
      <c r="C46" s="4"/>
    </row>
    <row r="47" spans="1:18" x14ac:dyDescent="0.25">
      <c r="A47" s="4"/>
      <c r="B47" s="4" t="s">
        <v>44</v>
      </c>
      <c r="C47" s="4" t="s">
        <v>45</v>
      </c>
      <c r="D47" s="10"/>
      <c r="E47" s="9"/>
      <c r="F47" s="10"/>
      <c r="G47" s="10"/>
      <c r="H47" s="9"/>
      <c r="I47" s="10"/>
    </row>
    <row r="48" spans="1:18" x14ac:dyDescent="0.25">
      <c r="A48" s="4" t="s">
        <v>31</v>
      </c>
      <c r="B48" s="7">
        <v>2</v>
      </c>
      <c r="C48" s="8">
        <f>2/37</f>
        <v>5.4054054054054057E-2</v>
      </c>
      <c r="D48" s="8"/>
      <c r="E48" s="7"/>
      <c r="F48" s="8"/>
      <c r="G48" s="8"/>
      <c r="H48" s="7"/>
      <c r="I48" s="8"/>
    </row>
    <row r="49" spans="1:18" x14ac:dyDescent="0.25">
      <c r="A49" s="4" t="s">
        <v>32</v>
      </c>
      <c r="B49" s="7">
        <v>0</v>
      </c>
      <c r="C49" s="8">
        <v>0</v>
      </c>
      <c r="D49" s="8"/>
      <c r="E49" s="7"/>
      <c r="F49" s="8"/>
      <c r="G49" s="8"/>
      <c r="H49" s="7"/>
      <c r="I49" s="8"/>
    </row>
    <row r="52" spans="1:18" ht="19.5" x14ac:dyDescent="0.25">
      <c r="A52" s="20" t="s">
        <v>33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x14ac:dyDescent="0.25">
      <c r="A53" s="4"/>
      <c r="B53" s="4" t="s">
        <v>44</v>
      </c>
      <c r="C53" s="4" t="s">
        <v>45</v>
      </c>
      <c r="D53" s="10"/>
      <c r="E53" s="9"/>
      <c r="F53" s="10"/>
      <c r="G53" s="10"/>
      <c r="H53" s="9"/>
      <c r="I53" s="10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4" t="s">
        <v>20</v>
      </c>
      <c r="B54" s="7">
        <v>0</v>
      </c>
      <c r="C54" s="8">
        <f>B54/25</f>
        <v>0</v>
      </c>
      <c r="D54" s="8"/>
      <c r="E54" s="7"/>
      <c r="F54" s="8"/>
      <c r="G54" s="8"/>
      <c r="H54" s="7"/>
      <c r="I54" s="8"/>
    </row>
    <row r="55" spans="1:18" x14ac:dyDescent="0.25">
      <c r="A55" s="4" t="s">
        <v>21</v>
      </c>
      <c r="B55" s="7">
        <v>0</v>
      </c>
      <c r="C55" s="8">
        <f t="shared" ref="C55:C58" si="5">B55/25</f>
        <v>0</v>
      </c>
      <c r="D55" s="8"/>
      <c r="E55" s="7"/>
      <c r="F55" s="8"/>
      <c r="G55" s="8"/>
      <c r="H55" s="7"/>
      <c r="I55" s="8"/>
    </row>
    <row r="56" spans="1:18" x14ac:dyDescent="0.25">
      <c r="A56" s="4" t="s">
        <v>22</v>
      </c>
      <c r="B56" s="7">
        <v>17</v>
      </c>
      <c r="C56" s="8">
        <f t="shared" si="5"/>
        <v>0.68</v>
      </c>
      <c r="D56" s="8"/>
      <c r="E56" s="7"/>
      <c r="F56" s="8"/>
      <c r="G56" s="8"/>
      <c r="H56" s="7"/>
      <c r="I56" s="8"/>
    </row>
    <row r="57" spans="1:18" x14ac:dyDescent="0.25">
      <c r="A57" s="4" t="s">
        <v>23</v>
      </c>
      <c r="B57" s="7">
        <v>8</v>
      </c>
      <c r="C57" s="8">
        <f t="shared" si="5"/>
        <v>0.32</v>
      </c>
      <c r="D57" s="8"/>
      <c r="E57" s="7"/>
      <c r="F57" s="8"/>
      <c r="G57" s="8"/>
      <c r="H57" s="7"/>
      <c r="I57" s="8"/>
    </row>
    <row r="58" spans="1:18" x14ac:dyDescent="0.25">
      <c r="A58" s="4" t="s">
        <v>1</v>
      </c>
      <c r="B58" s="7">
        <f>SUM(B54:B57)</f>
        <v>25</v>
      </c>
      <c r="C58" s="8">
        <f t="shared" si="5"/>
        <v>1</v>
      </c>
      <c r="D58" s="7"/>
      <c r="E58" s="7"/>
      <c r="F58" s="8"/>
      <c r="G58" s="7"/>
      <c r="H58" s="7"/>
      <c r="I58" s="8"/>
    </row>
    <row r="59" spans="1:18" x14ac:dyDescent="0.25">
      <c r="A59" s="4"/>
      <c r="B59" s="7"/>
      <c r="C59" s="8"/>
    </row>
    <row r="60" spans="1:18" x14ac:dyDescent="0.25">
      <c r="A60" s="4"/>
      <c r="B60" s="7"/>
      <c r="C60" s="8"/>
    </row>
    <row r="61" spans="1:18" ht="19.5" x14ac:dyDescent="0.25">
      <c r="A61" s="20" t="s">
        <v>34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x14ac:dyDescent="0.25">
      <c r="A62" s="4"/>
      <c r="B62" s="4" t="s">
        <v>44</v>
      </c>
      <c r="C62" s="4" t="s">
        <v>45</v>
      </c>
      <c r="D62" s="10"/>
      <c r="E62" s="9"/>
      <c r="F62" s="10"/>
      <c r="G62" s="10"/>
      <c r="H62" s="9"/>
      <c r="I62" s="10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4" t="s">
        <v>20</v>
      </c>
      <c r="B63" s="7">
        <v>1</v>
      </c>
      <c r="C63" s="8">
        <f>B63/26</f>
        <v>3.8461538461538464E-2</v>
      </c>
      <c r="D63" s="8"/>
      <c r="E63" s="7"/>
      <c r="F63" s="8"/>
      <c r="G63" s="8"/>
      <c r="H63" s="7"/>
      <c r="I63" s="8"/>
    </row>
    <row r="64" spans="1:18" x14ac:dyDescent="0.25">
      <c r="A64" s="4" t="s">
        <v>21</v>
      </c>
      <c r="B64" s="7">
        <v>0</v>
      </c>
      <c r="C64" s="8">
        <f t="shared" ref="C64:C67" si="6">B64/26</f>
        <v>0</v>
      </c>
      <c r="D64" s="8"/>
      <c r="E64" s="7"/>
      <c r="F64" s="8"/>
      <c r="G64" s="8"/>
      <c r="H64" s="7"/>
      <c r="I64" s="8"/>
    </row>
    <row r="65" spans="1:18" x14ac:dyDescent="0.25">
      <c r="A65" s="4" t="s">
        <v>22</v>
      </c>
      <c r="B65" s="7">
        <v>18</v>
      </c>
      <c r="C65" s="8">
        <f t="shared" si="6"/>
        <v>0.69230769230769229</v>
      </c>
      <c r="D65" s="8"/>
      <c r="E65" s="7"/>
      <c r="F65" s="8"/>
      <c r="G65" s="8"/>
      <c r="H65" s="7"/>
      <c r="I65" s="8"/>
    </row>
    <row r="66" spans="1:18" x14ac:dyDescent="0.25">
      <c r="A66" s="4" t="s">
        <v>23</v>
      </c>
      <c r="B66" s="7">
        <v>7</v>
      </c>
      <c r="C66" s="8">
        <f t="shared" si="6"/>
        <v>0.26923076923076922</v>
      </c>
      <c r="D66" s="8"/>
      <c r="E66" s="7"/>
      <c r="F66" s="8"/>
      <c r="G66" s="8"/>
      <c r="H66" s="7"/>
      <c r="I66" s="8"/>
    </row>
    <row r="67" spans="1:18" x14ac:dyDescent="0.25">
      <c r="A67" s="4" t="s">
        <v>1</v>
      </c>
      <c r="B67" s="7">
        <f>SUM(B63:B66)</f>
        <v>26</v>
      </c>
      <c r="C67" s="8">
        <f t="shared" si="6"/>
        <v>1</v>
      </c>
      <c r="D67" s="7"/>
      <c r="E67" s="7"/>
      <c r="F67" s="8"/>
      <c r="G67" s="7"/>
      <c r="H67" s="7"/>
      <c r="I67" s="8"/>
    </row>
    <row r="70" spans="1:18" ht="19.5" x14ac:dyDescent="0.25">
      <c r="A70" s="20" t="s">
        <v>35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x14ac:dyDescent="0.25">
      <c r="A71" s="4"/>
      <c r="B71" s="4" t="s">
        <v>44</v>
      </c>
      <c r="C71" s="4" t="s">
        <v>45</v>
      </c>
      <c r="D71" s="10"/>
      <c r="E71" s="9"/>
      <c r="F71" s="10"/>
      <c r="G71" s="10"/>
      <c r="H71" s="9"/>
      <c r="I71" s="10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" t="s">
        <v>20</v>
      </c>
      <c r="B72" s="7">
        <v>1</v>
      </c>
      <c r="C72" s="19">
        <f>B72/26</f>
        <v>3.8461538461538464E-2</v>
      </c>
      <c r="D72" s="8"/>
      <c r="E72" s="7"/>
      <c r="F72" s="8"/>
      <c r="G72" s="8"/>
      <c r="H72" s="7"/>
      <c r="I72" s="8"/>
    </row>
    <row r="73" spans="1:18" x14ac:dyDescent="0.25">
      <c r="A73" s="4" t="s">
        <v>21</v>
      </c>
      <c r="B73" s="7">
        <v>0</v>
      </c>
      <c r="C73" s="19">
        <f t="shared" ref="C73:C76" si="7">B73/26</f>
        <v>0</v>
      </c>
      <c r="D73" s="8"/>
      <c r="E73" s="7"/>
      <c r="F73" s="8"/>
      <c r="G73" s="8"/>
      <c r="H73" s="7"/>
      <c r="I73" s="8"/>
    </row>
    <row r="74" spans="1:18" x14ac:dyDescent="0.25">
      <c r="A74" s="4" t="s">
        <v>22</v>
      </c>
      <c r="B74" s="7">
        <v>18</v>
      </c>
      <c r="C74" s="19">
        <f t="shared" si="7"/>
        <v>0.69230769230769229</v>
      </c>
      <c r="D74" s="8"/>
      <c r="E74" s="7"/>
      <c r="F74" s="8"/>
      <c r="G74" s="8"/>
      <c r="H74" s="7"/>
      <c r="I74" s="8"/>
    </row>
    <row r="75" spans="1:18" x14ac:dyDescent="0.25">
      <c r="A75" s="4" t="s">
        <v>23</v>
      </c>
      <c r="B75" s="7">
        <v>7</v>
      </c>
      <c r="C75" s="19">
        <f t="shared" si="7"/>
        <v>0.26923076923076922</v>
      </c>
      <c r="D75" s="8"/>
      <c r="E75" s="7"/>
      <c r="F75" s="8"/>
      <c r="G75" s="8"/>
      <c r="H75" s="7"/>
      <c r="I75" s="8"/>
    </row>
    <row r="76" spans="1:18" x14ac:dyDescent="0.25">
      <c r="A76" s="4" t="s">
        <v>1</v>
      </c>
      <c r="B76" s="7">
        <f>SUM(B72:B75)</f>
        <v>26</v>
      </c>
      <c r="C76" s="19">
        <f t="shared" si="7"/>
        <v>1</v>
      </c>
      <c r="D76" s="7"/>
      <c r="E76" s="7"/>
      <c r="F76" s="8"/>
      <c r="G76" s="7"/>
      <c r="H76" s="7"/>
      <c r="I76" s="8"/>
    </row>
    <row r="79" spans="1:18" ht="19.5" x14ac:dyDescent="0.25">
      <c r="A79" s="20" t="s">
        <v>36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x14ac:dyDescent="0.25">
      <c r="A80" s="4"/>
      <c r="B80" s="4" t="s">
        <v>44</v>
      </c>
      <c r="C80" s="4" t="s">
        <v>45</v>
      </c>
      <c r="D80" s="10"/>
      <c r="E80" s="9"/>
      <c r="F80" s="10"/>
      <c r="G80" s="10"/>
      <c r="H80" s="9"/>
      <c r="I80" s="10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 t="s">
        <v>20</v>
      </c>
      <c r="B81" s="7">
        <v>2</v>
      </c>
      <c r="C81" s="19">
        <f>B81/27</f>
        <v>7.407407407407407E-2</v>
      </c>
      <c r="D81" s="8"/>
      <c r="E81" s="7"/>
      <c r="F81" s="8"/>
      <c r="G81" s="8"/>
      <c r="H81" s="7"/>
      <c r="I81" s="8"/>
    </row>
    <row r="82" spans="1:18" x14ac:dyDescent="0.25">
      <c r="A82" s="4" t="s">
        <v>21</v>
      </c>
      <c r="B82" s="7">
        <v>0</v>
      </c>
      <c r="C82" s="19">
        <f t="shared" ref="C82:C85" si="8">B82/27</f>
        <v>0</v>
      </c>
      <c r="D82" s="8"/>
      <c r="E82" s="7"/>
      <c r="F82" s="8"/>
      <c r="G82" s="8"/>
      <c r="H82" s="7"/>
      <c r="I82" s="8"/>
    </row>
    <row r="83" spans="1:18" x14ac:dyDescent="0.25">
      <c r="A83" s="4" t="s">
        <v>22</v>
      </c>
      <c r="B83" s="7">
        <v>18</v>
      </c>
      <c r="C83" s="19">
        <f t="shared" si="8"/>
        <v>0.66666666666666663</v>
      </c>
      <c r="D83" s="8"/>
      <c r="E83" s="7"/>
      <c r="F83" s="8"/>
      <c r="G83" s="8"/>
      <c r="H83" s="7"/>
      <c r="I83" s="8"/>
    </row>
    <row r="84" spans="1:18" x14ac:dyDescent="0.25">
      <c r="A84" s="4" t="s">
        <v>23</v>
      </c>
      <c r="B84" s="7">
        <v>7</v>
      </c>
      <c r="C84" s="19">
        <f t="shared" si="8"/>
        <v>0.25925925925925924</v>
      </c>
      <c r="D84" s="8"/>
      <c r="E84" s="7"/>
      <c r="F84" s="8"/>
      <c r="G84" s="8"/>
      <c r="H84" s="7"/>
      <c r="I84" s="8"/>
    </row>
    <row r="85" spans="1:18" x14ac:dyDescent="0.25">
      <c r="A85" s="4" t="s">
        <v>1</v>
      </c>
      <c r="B85" s="7">
        <f>SUM(B81:B84)</f>
        <v>27</v>
      </c>
      <c r="C85" s="19">
        <f t="shared" si="8"/>
        <v>1</v>
      </c>
      <c r="D85" s="7"/>
      <c r="E85" s="7"/>
      <c r="F85" s="8"/>
      <c r="G85" s="7"/>
      <c r="H85" s="7"/>
      <c r="I85" s="8"/>
    </row>
    <row r="88" spans="1:18" ht="19.5" x14ac:dyDescent="0.25">
      <c r="A88" s="20" t="s">
        <v>5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x14ac:dyDescent="0.25">
      <c r="A89" s="4"/>
      <c r="B89" s="4" t="s">
        <v>44</v>
      </c>
      <c r="C89" s="4" t="s">
        <v>45</v>
      </c>
      <c r="D89" s="10"/>
      <c r="E89" s="9"/>
      <c r="F89" s="10"/>
      <c r="G89" s="10"/>
      <c r="H89" s="9"/>
      <c r="I89" s="10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 t="s">
        <v>20</v>
      </c>
      <c r="B90" s="7">
        <v>2</v>
      </c>
      <c r="C90" s="8">
        <f>B90/27</f>
        <v>7.407407407407407E-2</v>
      </c>
      <c r="D90" s="8"/>
      <c r="E90" s="7"/>
      <c r="F90" s="8"/>
      <c r="G90" s="8"/>
      <c r="H90" s="7"/>
      <c r="I90" s="8"/>
    </row>
    <row r="91" spans="1:18" x14ac:dyDescent="0.25">
      <c r="A91" s="4" t="s">
        <v>21</v>
      </c>
      <c r="B91" s="7">
        <v>0</v>
      </c>
      <c r="C91" s="8">
        <f t="shared" ref="C91:C94" si="9">B91/27</f>
        <v>0</v>
      </c>
      <c r="D91" s="8"/>
      <c r="E91" s="7"/>
      <c r="F91" s="8"/>
      <c r="G91" s="8"/>
      <c r="H91" s="7"/>
      <c r="I91" s="8"/>
    </row>
    <row r="92" spans="1:18" x14ac:dyDescent="0.25">
      <c r="A92" s="4" t="s">
        <v>22</v>
      </c>
      <c r="B92" s="7">
        <v>18</v>
      </c>
      <c r="C92" s="8">
        <f t="shared" si="9"/>
        <v>0.66666666666666663</v>
      </c>
      <c r="D92" s="8"/>
      <c r="E92" s="7"/>
      <c r="F92" s="8"/>
      <c r="G92" s="8"/>
      <c r="H92" s="7"/>
      <c r="I92" s="8"/>
    </row>
    <row r="93" spans="1:18" x14ac:dyDescent="0.25">
      <c r="A93" s="4" t="s">
        <v>23</v>
      </c>
      <c r="B93" s="7">
        <v>7</v>
      </c>
      <c r="C93" s="8">
        <f t="shared" si="9"/>
        <v>0.25925925925925924</v>
      </c>
      <c r="D93" s="8"/>
      <c r="E93" s="7"/>
      <c r="F93" s="8"/>
      <c r="G93" s="8"/>
      <c r="H93" s="7"/>
      <c r="I93" s="8"/>
    </row>
    <row r="94" spans="1:18" x14ac:dyDescent="0.25">
      <c r="A94" s="4" t="s">
        <v>1</v>
      </c>
      <c r="B94" s="7">
        <f>SUM(B90:B93)</f>
        <v>27</v>
      </c>
      <c r="C94" s="8">
        <f t="shared" si="9"/>
        <v>1</v>
      </c>
      <c r="D94" s="7"/>
      <c r="E94" s="7"/>
      <c r="F94" s="8"/>
      <c r="G94" s="7"/>
      <c r="H94" s="7"/>
      <c r="I94" s="8"/>
    </row>
    <row r="97" spans="1:18" ht="19.5" x14ac:dyDescent="0.25">
      <c r="A97" s="20" t="s">
        <v>14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x14ac:dyDescent="0.25">
      <c r="A98" s="4"/>
      <c r="B98" s="4" t="s">
        <v>44</v>
      </c>
      <c r="C98" s="4" t="s">
        <v>45</v>
      </c>
      <c r="D98" s="10"/>
      <c r="E98" s="9"/>
      <c r="F98" s="10"/>
      <c r="G98" s="10"/>
      <c r="H98" s="9"/>
      <c r="I98" s="10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 t="s">
        <v>20</v>
      </c>
      <c r="B99" s="7">
        <v>0</v>
      </c>
      <c r="C99" s="8">
        <f>B99/25</f>
        <v>0</v>
      </c>
      <c r="D99" s="8"/>
      <c r="E99" s="7"/>
      <c r="F99" s="8"/>
      <c r="G99" s="8"/>
      <c r="H99" s="7"/>
      <c r="I99" s="8"/>
    </row>
    <row r="100" spans="1:18" x14ac:dyDescent="0.25">
      <c r="A100" s="4" t="s">
        <v>21</v>
      </c>
      <c r="B100" s="7">
        <v>0</v>
      </c>
      <c r="C100" s="8">
        <f t="shared" ref="C100:C103" si="10">B100/25</f>
        <v>0</v>
      </c>
      <c r="D100" s="8"/>
      <c r="E100" s="7"/>
      <c r="F100" s="8"/>
      <c r="G100" s="8"/>
      <c r="H100" s="7"/>
      <c r="I100" s="8"/>
    </row>
    <row r="101" spans="1:18" x14ac:dyDescent="0.25">
      <c r="A101" s="4" t="s">
        <v>22</v>
      </c>
      <c r="B101" s="7">
        <v>18</v>
      </c>
      <c r="C101" s="8">
        <f t="shared" si="10"/>
        <v>0.72</v>
      </c>
      <c r="D101" s="8"/>
      <c r="E101" s="7"/>
      <c r="F101" s="8"/>
      <c r="G101" s="8"/>
      <c r="H101" s="7"/>
      <c r="I101" s="8"/>
    </row>
    <row r="102" spans="1:18" x14ac:dyDescent="0.25">
      <c r="A102" s="4" t="s">
        <v>23</v>
      </c>
      <c r="B102" s="7">
        <v>7</v>
      </c>
      <c r="C102" s="8">
        <f t="shared" si="10"/>
        <v>0.28000000000000003</v>
      </c>
      <c r="D102" s="8"/>
      <c r="E102" s="7"/>
      <c r="F102" s="8"/>
      <c r="G102" s="8"/>
      <c r="H102" s="7"/>
      <c r="I102" s="8"/>
    </row>
    <row r="103" spans="1:18" x14ac:dyDescent="0.25">
      <c r="A103" s="4" t="s">
        <v>1</v>
      </c>
      <c r="B103" s="7">
        <f>SUM(B99:B102)</f>
        <v>25</v>
      </c>
      <c r="C103" s="8">
        <f t="shared" si="10"/>
        <v>1</v>
      </c>
      <c r="D103" s="7"/>
      <c r="E103" s="7"/>
      <c r="F103" s="8"/>
      <c r="G103" s="7"/>
      <c r="H103" s="7"/>
      <c r="I103" s="8"/>
    </row>
    <row r="106" spans="1:18" ht="19.5" x14ac:dyDescent="0.25">
      <c r="A106" s="20" t="s">
        <v>37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x14ac:dyDescent="0.25">
      <c r="A107" s="4"/>
      <c r="B107" s="4" t="s">
        <v>44</v>
      </c>
      <c r="C107" s="4" t="s">
        <v>45</v>
      </c>
      <c r="D107" s="10"/>
      <c r="E107" s="9"/>
      <c r="F107" s="10"/>
      <c r="G107" s="10"/>
      <c r="H107" s="9"/>
      <c r="I107" s="10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 t="s">
        <v>20</v>
      </c>
      <c r="B108" s="7">
        <v>0</v>
      </c>
      <c r="C108" s="8">
        <f>B108/24</f>
        <v>0</v>
      </c>
      <c r="D108" s="8"/>
      <c r="E108" s="7"/>
      <c r="F108" s="8"/>
      <c r="G108" s="8"/>
      <c r="H108" s="7"/>
      <c r="I108" s="8"/>
    </row>
    <row r="109" spans="1:18" x14ac:dyDescent="0.25">
      <c r="A109" s="4" t="s">
        <v>21</v>
      </c>
      <c r="B109" s="7">
        <v>0</v>
      </c>
      <c r="C109" s="8">
        <f t="shared" ref="C109:C112" si="11">B109/24</f>
        <v>0</v>
      </c>
      <c r="D109" s="8"/>
      <c r="E109" s="7"/>
      <c r="F109" s="8"/>
      <c r="G109" s="8"/>
      <c r="H109" s="7"/>
      <c r="I109" s="8"/>
    </row>
    <row r="110" spans="1:18" x14ac:dyDescent="0.25">
      <c r="A110" s="4" t="s">
        <v>22</v>
      </c>
      <c r="B110" s="7">
        <v>17</v>
      </c>
      <c r="C110" s="8">
        <f t="shared" si="11"/>
        <v>0.70833333333333337</v>
      </c>
      <c r="D110" s="8"/>
      <c r="E110" s="7"/>
      <c r="F110" s="8"/>
      <c r="G110" s="8"/>
      <c r="H110" s="7"/>
      <c r="I110" s="8"/>
    </row>
    <row r="111" spans="1:18" x14ac:dyDescent="0.25">
      <c r="A111" s="4" t="s">
        <v>23</v>
      </c>
      <c r="B111" s="7">
        <v>7</v>
      </c>
      <c r="C111" s="8">
        <f t="shared" si="11"/>
        <v>0.29166666666666669</v>
      </c>
      <c r="D111" s="8"/>
      <c r="E111" s="7"/>
      <c r="F111" s="8"/>
      <c r="G111" s="8"/>
      <c r="H111" s="7"/>
      <c r="I111" s="8"/>
    </row>
    <row r="112" spans="1:18" x14ac:dyDescent="0.25">
      <c r="A112" s="4" t="s">
        <v>1</v>
      </c>
      <c r="B112" s="7">
        <f>SUM(B108:B111)</f>
        <v>24</v>
      </c>
      <c r="C112" s="8">
        <f t="shared" si="11"/>
        <v>1</v>
      </c>
      <c r="D112" s="7"/>
      <c r="E112" s="7"/>
      <c r="F112" s="8"/>
      <c r="G112" s="7"/>
      <c r="H112" s="7"/>
      <c r="I112" s="8"/>
    </row>
    <row r="115" spans="1:18" ht="19.5" x14ac:dyDescent="0.25">
      <c r="A115" s="20" t="s">
        <v>38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x14ac:dyDescent="0.25">
      <c r="A116" s="4"/>
      <c r="B116" s="4" t="s">
        <v>44</v>
      </c>
      <c r="C116" s="4" t="s">
        <v>45</v>
      </c>
      <c r="D116" s="10"/>
      <c r="E116" s="9"/>
      <c r="F116" s="10"/>
      <c r="G116" s="10"/>
      <c r="H116" s="9"/>
      <c r="I116" s="10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 t="s">
        <v>20</v>
      </c>
      <c r="B117" s="7">
        <v>5</v>
      </c>
      <c r="C117" s="8">
        <f>B117/28</f>
        <v>0.17857142857142858</v>
      </c>
      <c r="D117" s="8"/>
      <c r="E117" s="7"/>
      <c r="F117" s="8"/>
      <c r="G117" s="8"/>
      <c r="H117" s="7"/>
      <c r="I117" s="8"/>
    </row>
    <row r="118" spans="1:18" x14ac:dyDescent="0.25">
      <c r="A118" s="4" t="s">
        <v>21</v>
      </c>
      <c r="B118" s="7">
        <v>0</v>
      </c>
      <c r="C118" s="8">
        <f t="shared" ref="C118:C121" si="12">B118/28</f>
        <v>0</v>
      </c>
      <c r="D118" s="8"/>
      <c r="E118" s="7"/>
      <c r="F118" s="8"/>
      <c r="G118" s="8"/>
      <c r="H118" s="7"/>
      <c r="I118" s="8"/>
    </row>
    <row r="119" spans="1:18" x14ac:dyDescent="0.25">
      <c r="A119" s="4" t="s">
        <v>22</v>
      </c>
      <c r="B119" s="7">
        <v>17</v>
      </c>
      <c r="C119" s="8">
        <f t="shared" si="12"/>
        <v>0.6071428571428571</v>
      </c>
      <c r="D119" s="8"/>
      <c r="E119" s="7"/>
      <c r="F119" s="8"/>
      <c r="G119" s="8"/>
      <c r="H119" s="7"/>
      <c r="I119" s="8"/>
    </row>
    <row r="120" spans="1:18" x14ac:dyDescent="0.25">
      <c r="A120" s="4" t="s">
        <v>23</v>
      </c>
      <c r="B120" s="7">
        <v>6</v>
      </c>
      <c r="C120" s="8">
        <f t="shared" si="12"/>
        <v>0.21428571428571427</v>
      </c>
      <c r="D120" s="8"/>
      <c r="E120" s="7"/>
      <c r="F120" s="8"/>
      <c r="G120" s="8"/>
      <c r="H120" s="7"/>
      <c r="I120" s="8"/>
    </row>
    <row r="121" spans="1:18" x14ac:dyDescent="0.25">
      <c r="A121" s="4" t="s">
        <v>1</v>
      </c>
      <c r="B121" s="7">
        <f>SUM(B117:B120)</f>
        <v>28</v>
      </c>
      <c r="C121" s="8">
        <f t="shared" si="12"/>
        <v>1</v>
      </c>
      <c r="D121" s="7"/>
      <c r="E121" s="7"/>
      <c r="F121" s="8"/>
      <c r="G121" s="7"/>
      <c r="H121" s="7"/>
      <c r="I121" s="8"/>
    </row>
    <row r="124" spans="1:18" ht="19.5" x14ac:dyDescent="0.25">
      <c r="A124" s="20" t="s">
        <v>39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x14ac:dyDescent="0.25">
      <c r="A125" s="4"/>
      <c r="B125" s="4" t="s">
        <v>44</v>
      </c>
      <c r="C125" s="4" t="s">
        <v>45</v>
      </c>
      <c r="D125" s="10"/>
      <c r="E125" s="9"/>
      <c r="F125" s="10"/>
      <c r="G125" s="10"/>
      <c r="H125" s="9"/>
      <c r="I125" s="10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 t="s">
        <v>20</v>
      </c>
      <c r="B126" s="7">
        <v>4</v>
      </c>
      <c r="C126" s="8">
        <f>B126/26</f>
        <v>0.15384615384615385</v>
      </c>
      <c r="D126" s="8"/>
      <c r="E126" s="7"/>
      <c r="F126" s="8"/>
      <c r="G126" s="8"/>
      <c r="H126" s="7"/>
      <c r="I126" s="8"/>
    </row>
    <row r="127" spans="1:18" x14ac:dyDescent="0.25">
      <c r="A127" s="4" t="s">
        <v>21</v>
      </c>
      <c r="B127" s="7">
        <v>0</v>
      </c>
      <c r="C127" s="8">
        <f t="shared" ref="C127:C130" si="13">B127/26</f>
        <v>0</v>
      </c>
      <c r="D127" s="8"/>
      <c r="E127" s="7"/>
      <c r="F127" s="8"/>
      <c r="G127" s="8"/>
      <c r="H127" s="7"/>
      <c r="I127" s="8"/>
    </row>
    <row r="128" spans="1:18" x14ac:dyDescent="0.25">
      <c r="A128" s="4" t="s">
        <v>22</v>
      </c>
      <c r="B128" s="7">
        <v>16</v>
      </c>
      <c r="C128" s="8">
        <f t="shared" si="13"/>
        <v>0.61538461538461542</v>
      </c>
      <c r="D128" s="8"/>
      <c r="E128" s="7"/>
      <c r="F128" s="8"/>
      <c r="G128" s="8"/>
      <c r="H128" s="7"/>
      <c r="I128" s="8"/>
    </row>
    <row r="129" spans="1:18" x14ac:dyDescent="0.25">
      <c r="A129" s="4" t="s">
        <v>23</v>
      </c>
      <c r="B129" s="7">
        <v>6</v>
      </c>
      <c r="C129" s="8">
        <f t="shared" si="13"/>
        <v>0.23076923076923078</v>
      </c>
      <c r="D129" s="8"/>
      <c r="E129" s="7"/>
      <c r="F129" s="8"/>
      <c r="G129" s="8"/>
      <c r="H129" s="7"/>
      <c r="I129" s="8"/>
    </row>
    <row r="130" spans="1:18" x14ac:dyDescent="0.25">
      <c r="A130" s="4" t="s">
        <v>1</v>
      </c>
      <c r="B130" s="7">
        <f>SUM(B126:B129)</f>
        <v>26</v>
      </c>
      <c r="C130" s="8">
        <f t="shared" si="13"/>
        <v>1</v>
      </c>
      <c r="D130" s="7"/>
      <c r="E130" s="7"/>
      <c r="F130" s="8"/>
      <c r="G130" s="7"/>
      <c r="H130" s="7"/>
      <c r="I130" s="8"/>
    </row>
    <row r="133" spans="1:18" ht="19.5" x14ac:dyDescent="0.25">
      <c r="A133" s="20" t="s">
        <v>40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x14ac:dyDescent="0.25">
      <c r="A134" s="4"/>
      <c r="B134" s="4" t="s">
        <v>44</v>
      </c>
      <c r="C134" s="4" t="s">
        <v>45</v>
      </c>
      <c r="D134" s="10"/>
      <c r="E134" s="9"/>
      <c r="F134" s="10"/>
      <c r="G134" s="10"/>
      <c r="H134" s="9"/>
      <c r="I134" s="10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4" t="s">
        <v>20</v>
      </c>
      <c r="B135" s="7">
        <v>0</v>
      </c>
      <c r="C135" s="8">
        <f>B135/24</f>
        <v>0</v>
      </c>
      <c r="D135" s="8"/>
      <c r="E135" s="7"/>
      <c r="F135" s="8"/>
      <c r="G135" s="8"/>
      <c r="H135" s="7"/>
      <c r="I135" s="8"/>
    </row>
    <row r="136" spans="1:18" x14ac:dyDescent="0.25">
      <c r="A136" s="4" t="s">
        <v>21</v>
      </c>
      <c r="B136" s="7">
        <v>0</v>
      </c>
      <c r="C136" s="8">
        <f t="shared" ref="C136:C139" si="14">B136/24</f>
        <v>0</v>
      </c>
      <c r="D136" s="8"/>
      <c r="E136" s="7"/>
      <c r="F136" s="8"/>
      <c r="G136" s="8"/>
      <c r="H136" s="7"/>
      <c r="I136" s="8"/>
    </row>
    <row r="137" spans="1:18" x14ac:dyDescent="0.25">
      <c r="A137" s="4" t="s">
        <v>22</v>
      </c>
      <c r="B137" s="7">
        <v>16</v>
      </c>
      <c r="C137" s="8">
        <f t="shared" si="14"/>
        <v>0.66666666666666663</v>
      </c>
      <c r="D137" s="8"/>
      <c r="E137" s="7"/>
      <c r="F137" s="8"/>
      <c r="G137" s="8"/>
      <c r="H137" s="7"/>
      <c r="I137" s="8"/>
    </row>
    <row r="138" spans="1:18" x14ac:dyDescent="0.25">
      <c r="A138" s="4" t="s">
        <v>23</v>
      </c>
      <c r="B138" s="7">
        <v>8</v>
      </c>
      <c r="C138" s="8">
        <f t="shared" si="14"/>
        <v>0.33333333333333331</v>
      </c>
      <c r="D138" s="8"/>
      <c r="E138" s="7"/>
      <c r="F138" s="8"/>
      <c r="G138" s="8"/>
      <c r="H138" s="7"/>
      <c r="I138" s="8"/>
    </row>
    <row r="139" spans="1:18" x14ac:dyDescent="0.25">
      <c r="A139" s="4" t="s">
        <v>1</v>
      </c>
      <c r="B139" s="7">
        <f>SUM(B135:B138)</f>
        <v>24</v>
      </c>
      <c r="C139" s="8">
        <f t="shared" si="14"/>
        <v>1</v>
      </c>
      <c r="D139" s="7"/>
      <c r="E139" s="7"/>
      <c r="F139" s="8"/>
      <c r="G139" s="7"/>
      <c r="H139" s="7"/>
      <c r="I139" s="8"/>
    </row>
  </sheetData>
  <mergeCells count="15">
    <mergeCell ref="A97:R97"/>
    <mergeCell ref="A106:R106"/>
    <mergeCell ref="A115:R115"/>
    <mergeCell ref="A124:R124"/>
    <mergeCell ref="A133:R133"/>
    <mergeCell ref="A52:R52"/>
    <mergeCell ref="A61:R61"/>
    <mergeCell ref="A70:R70"/>
    <mergeCell ref="A79:R79"/>
    <mergeCell ref="A88:R88"/>
    <mergeCell ref="A1:R1"/>
    <mergeCell ref="A10:R10"/>
    <mergeCell ref="A19:R19"/>
    <mergeCell ref="A28:R28"/>
    <mergeCell ref="A37:R37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</vt:lpstr>
      <vt:lpstr>Pre-Use Chronic Conditions</vt:lpstr>
      <vt:lpstr>Side Effects</vt:lpstr>
      <vt:lpstr>Changes with Therapy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Olson</dc:creator>
  <cp:lastModifiedBy>Maximus Peto</cp:lastModifiedBy>
  <dcterms:created xsi:type="dcterms:W3CDTF">2020-08-29T17:10:46Z</dcterms:created>
  <dcterms:modified xsi:type="dcterms:W3CDTF">2020-09-10T21:33:06Z</dcterms:modified>
</cp:coreProperties>
</file>